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733" firstSheet="1" activeTab="1"/>
  </bookViews>
  <sheets>
    <sheet name="Accounts" sheetId="1" r:id="rId1"/>
    <sheet name="Budget" sheetId="2" r:id="rId2"/>
  </sheets>
  <definedNames>
    <definedName name="_xlnm.Print_Area" localSheetId="0">'Accounts'!$A$1:$AP$101</definedName>
    <definedName name="_xlnm.Print_Area" localSheetId="1">'Budget'!#REF!</definedName>
  </definedNames>
  <calcPr fullCalcOnLoad="1"/>
</workbook>
</file>

<file path=xl/comments1.xml><?xml version="1.0" encoding="utf-8"?>
<comments xmlns="http://schemas.openxmlformats.org/spreadsheetml/2006/main">
  <authors>
    <author>Tony Kryka</author>
  </authors>
  <commentList>
    <comment ref="J17" authorId="0">
      <text>
        <r>
          <rPr>
            <b/>
            <sz val="8"/>
            <rFont val="Tahoma"/>
            <family val="0"/>
          </rPr>
          <t>Tony Kryka:</t>
        </r>
        <r>
          <rPr>
            <sz val="8"/>
            <rFont val="Tahoma"/>
            <family val="0"/>
          </rPr>
          <t xml:space="preserve">
Did not bowl</t>
        </r>
      </text>
    </comment>
    <comment ref="S23" authorId="0">
      <text>
        <r>
          <rPr>
            <b/>
            <sz val="8"/>
            <rFont val="Tahoma"/>
            <family val="0"/>
          </rPr>
          <t>Tony Kryka:</t>
        </r>
        <r>
          <rPr>
            <sz val="8"/>
            <rFont val="Tahoma"/>
            <family val="0"/>
          </rPr>
          <t xml:space="preserve">
did not bowl
</t>
        </r>
      </text>
    </comment>
    <comment ref="T17" authorId="0">
      <text>
        <r>
          <rPr>
            <b/>
            <sz val="8"/>
            <rFont val="Tahoma"/>
            <family val="0"/>
          </rPr>
          <t>Tony Kryka:</t>
        </r>
        <r>
          <rPr>
            <sz val="8"/>
            <rFont val="Tahoma"/>
            <family val="0"/>
          </rPr>
          <t xml:space="preserve">
Absent</t>
        </r>
      </text>
    </comment>
  </commentList>
</comments>
</file>

<file path=xl/sharedStrings.xml><?xml version="1.0" encoding="utf-8"?>
<sst xmlns="http://schemas.openxmlformats.org/spreadsheetml/2006/main" count="704" uniqueCount="241">
  <si>
    <t>Team</t>
  </si>
  <si>
    <t>Player</t>
  </si>
  <si>
    <t>Week:</t>
  </si>
  <si>
    <t>Person</t>
  </si>
  <si>
    <t>Total</t>
  </si>
  <si>
    <t>Total paid:</t>
  </si>
  <si>
    <t>Guyla</t>
  </si>
  <si>
    <t>Tony</t>
  </si>
  <si>
    <t>A</t>
  </si>
  <si>
    <t>Theresa</t>
  </si>
  <si>
    <t>Dan</t>
  </si>
  <si>
    <t>Jill</t>
  </si>
  <si>
    <t>Eddie</t>
  </si>
  <si>
    <t>Check #:</t>
  </si>
  <si>
    <t>Deposits: ($)</t>
  </si>
  <si>
    <t>Payment: ($)</t>
  </si>
  <si>
    <t>Number of bowlers:</t>
  </si>
  <si>
    <t>Date:</t>
  </si>
  <si>
    <t>For:</t>
  </si>
  <si>
    <t>Bowl. Payment: ($)</t>
  </si>
  <si>
    <t>Apd=absent but paid</t>
  </si>
  <si>
    <t>pd=paid</t>
  </si>
  <si>
    <t>[off balance:]</t>
  </si>
  <si>
    <t>Federal Identification Number: 38-1445060</t>
  </si>
  <si>
    <t>Sanction</t>
  </si>
  <si>
    <t>Cleared checks:</t>
  </si>
  <si>
    <t>Deposits:</t>
  </si>
  <si>
    <t>Checks:</t>
  </si>
  <si>
    <t>Total Bowling Payments in cash</t>
  </si>
  <si>
    <t>Total Collected</t>
  </si>
  <si>
    <t>Nancy</t>
  </si>
  <si>
    <t>Kevin</t>
  </si>
  <si>
    <t>Savings Account Total</t>
  </si>
  <si>
    <t>Total Cash</t>
  </si>
  <si>
    <t>Total Checks &amp; To Savings</t>
  </si>
  <si>
    <t>Turkey Refund &amp; Xmas gift from Plaza Lanes</t>
  </si>
  <si>
    <t>Week</t>
  </si>
  <si>
    <t>Start</t>
  </si>
  <si>
    <t>Current</t>
  </si>
  <si>
    <t>Balance</t>
  </si>
  <si>
    <t xml:space="preserve"> </t>
  </si>
  <si>
    <t>Expenses</t>
  </si>
  <si>
    <t>People</t>
  </si>
  <si>
    <t>Money</t>
  </si>
  <si>
    <t>Amount</t>
  </si>
  <si>
    <t>Prize Money per week:</t>
  </si>
  <si>
    <t>Money for 25 weeks:</t>
  </si>
  <si>
    <t>Thanksgiving Turkeys:</t>
  </si>
  <si>
    <t>Turkey Adjustment:</t>
  </si>
  <si>
    <t>Christmas funds:</t>
  </si>
  <si>
    <t>Trophies/misc:</t>
  </si>
  <si>
    <t>Banquet:</t>
  </si>
  <si>
    <t>Prize Funds Available:</t>
  </si>
  <si>
    <t># of people</t>
  </si>
  <si>
    <t>Prize/ Person</t>
  </si>
  <si>
    <t>Team Total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</si>
  <si>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</si>
  <si>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</si>
  <si>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</si>
  <si>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</si>
  <si>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</si>
  <si>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</si>
  <si>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</si>
  <si>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</si>
  <si>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</si>
  <si>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</si>
  <si>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</si>
  <si>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</si>
  <si>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Men's High Average</t>
  </si>
  <si>
    <t>Women's High Average</t>
  </si>
  <si>
    <t>Series:</t>
  </si>
  <si>
    <t>Team High Series</t>
  </si>
  <si>
    <t>Women's High Series</t>
  </si>
  <si>
    <t>Men's High Series</t>
  </si>
  <si>
    <t>Team High Game</t>
  </si>
  <si>
    <t>Women's High Game</t>
  </si>
  <si>
    <t>Men's High Game</t>
  </si>
  <si>
    <t>Total Prize pay-out</t>
  </si>
  <si>
    <t>Sum:</t>
  </si>
  <si>
    <t>Prize Payout:</t>
  </si>
  <si>
    <t>Banquet</t>
  </si>
  <si>
    <t>Last Night Doubles:-----</t>
  </si>
  <si>
    <t>13th</t>
  </si>
  <si>
    <t>14th</t>
  </si>
  <si>
    <t>15th</t>
  </si>
  <si>
    <t>Bowlers</t>
  </si>
  <si>
    <t>Average bowler return</t>
  </si>
  <si>
    <t>Prize Person</t>
  </si>
  <si>
    <t>3 Blind Mice</t>
  </si>
  <si>
    <t>By Points</t>
  </si>
  <si>
    <t>2 Men &amp; a Lady</t>
  </si>
  <si>
    <t>Doubles</t>
  </si>
  <si>
    <t>1T</t>
  </si>
  <si>
    <t>2T</t>
  </si>
  <si>
    <t>0A</t>
  </si>
  <si>
    <t>5J</t>
  </si>
  <si>
    <t>Awards</t>
  </si>
  <si>
    <t>Pins, medals, trophies</t>
  </si>
  <si>
    <t>8T</t>
  </si>
  <si>
    <t>6J</t>
  </si>
  <si>
    <t>7J</t>
  </si>
  <si>
    <t>weeks</t>
  </si>
  <si>
    <t>cost / pwk</t>
  </si>
  <si>
    <t>prize / pwk</t>
  </si>
  <si>
    <t>wk/p</t>
  </si>
  <si>
    <t>persons</t>
  </si>
  <si>
    <t>fun budget amount</t>
  </si>
  <si>
    <t>Estimate</t>
  </si>
  <si>
    <t>Games:</t>
  </si>
  <si>
    <t>9z</t>
  </si>
  <si>
    <t>Highs:</t>
  </si>
  <si>
    <t>Most Improved Bowlers:</t>
  </si>
  <si>
    <t>3J</t>
  </si>
  <si>
    <t>Team Position</t>
  </si>
  <si>
    <t>H</t>
  </si>
  <si>
    <t>Most Improved Men</t>
  </si>
  <si>
    <t>Most Improved Women</t>
  </si>
  <si>
    <t>bowling cost</t>
  </si>
  <si>
    <t>total income</t>
  </si>
  <si>
    <t>to checking</t>
  </si>
  <si>
    <t>Sav Int/Withdrawls</t>
  </si>
  <si>
    <t>prize money</t>
  </si>
  <si>
    <t>Total Checking Deposits</t>
  </si>
  <si>
    <t>Estimate Per Person</t>
  </si>
  <si>
    <t>a</t>
  </si>
  <si>
    <t>z</t>
  </si>
  <si>
    <t>Interest</t>
  </si>
  <si>
    <t>Paid Ahead(black)</t>
  </si>
  <si>
    <t>Checking:</t>
  </si>
  <si>
    <t>Savings:</t>
  </si>
  <si>
    <t>Checking Bal. Calc ($)</t>
  </si>
  <si>
    <t>Deposit Date</t>
  </si>
  <si>
    <t>Meeting</t>
  </si>
  <si>
    <t>Balance not deposited:</t>
  </si>
  <si>
    <t>Balance after deposit:</t>
  </si>
  <si>
    <t>Kurt</t>
  </si>
  <si>
    <t>nn.nn=amount paid</t>
  </si>
  <si>
    <t>Kryka</t>
  </si>
  <si>
    <t>Kathy</t>
  </si>
  <si>
    <t>Henderson</t>
  </si>
  <si>
    <t>Conway</t>
  </si>
  <si>
    <t>Murphy</t>
  </si>
  <si>
    <t>Denise</t>
  </si>
  <si>
    <t>Goldie</t>
  </si>
  <si>
    <t>Greg</t>
  </si>
  <si>
    <t>Belser</t>
  </si>
  <si>
    <t>Home</t>
  </si>
  <si>
    <t>Phone</t>
  </si>
  <si>
    <t>Work</t>
  </si>
  <si>
    <t>Skotzke</t>
  </si>
  <si>
    <t>Wyrwas</t>
  </si>
  <si>
    <t>Waskiewicz</t>
  </si>
  <si>
    <t>Finkelstein</t>
  </si>
  <si>
    <t xml:space="preserve">or Owes(red) </t>
  </si>
  <si>
    <t>Checking</t>
  </si>
  <si>
    <t>Savings</t>
  </si>
  <si>
    <t>?</t>
  </si>
  <si>
    <t>248-437-7464</t>
  </si>
  <si>
    <t>734-737-4560</t>
  </si>
  <si>
    <t>Bowers</t>
  </si>
  <si>
    <t>Alley Oops</t>
  </si>
  <si>
    <t>IFM Int/Withdrawls</t>
  </si>
  <si>
    <t>Dunn</t>
  </si>
  <si>
    <t>Account number: 828260 2254</t>
  </si>
  <si>
    <t>Payoff Balance</t>
  </si>
  <si>
    <t>Last Name</t>
  </si>
  <si>
    <t>Officer</t>
  </si>
  <si>
    <t>Pay</t>
  </si>
  <si>
    <t>Sub</t>
  </si>
  <si>
    <t>4K</t>
  </si>
  <si>
    <t>Total To Savings</t>
  </si>
  <si>
    <t>Checking Account Balance</t>
  </si>
  <si>
    <t>Undeposited or Unspent or From Savings</t>
  </si>
  <si>
    <t>Starting checking balance</t>
  </si>
  <si>
    <t>2003-2004 Unisys Mixed League Budget Estimate</t>
  </si>
  <si>
    <t>b</t>
  </si>
  <si>
    <t>Sue</t>
  </si>
  <si>
    <t>Hodor</t>
  </si>
  <si>
    <t>Its For Me:</t>
  </si>
  <si>
    <t>Balance the account:</t>
  </si>
  <si>
    <t>734-425-3352</t>
  </si>
  <si>
    <t>734-546-2976</t>
  </si>
  <si>
    <t>734-737-4625</t>
  </si>
  <si>
    <t>June</t>
  </si>
  <si>
    <t>Cannon</t>
  </si>
  <si>
    <t>Here For The Beer</t>
  </si>
  <si>
    <t>Money from previous years</t>
  </si>
  <si>
    <t>Software</t>
  </si>
  <si>
    <t>9T</t>
  </si>
  <si>
    <t>Expected Expenses</t>
  </si>
  <si>
    <t>Total Prize Fund</t>
  </si>
  <si>
    <t>Forwarded Balance</t>
  </si>
  <si>
    <t>Fee</t>
  </si>
  <si>
    <t>Unisys Mixed Bowling League Season: 2004-2005</t>
  </si>
  <si>
    <t>Ray</t>
  </si>
  <si>
    <t>Card</t>
  </si>
  <si>
    <t>pd</t>
  </si>
  <si>
    <t>www.usafcu.org</t>
  </si>
  <si>
    <t>x</t>
  </si>
  <si>
    <t>Roll Off Champs</t>
  </si>
  <si>
    <t>Roll Off 2nd Place</t>
  </si>
  <si>
    <t>4//2005</t>
  </si>
  <si>
    <t>Santo</t>
  </si>
  <si>
    <t>Lupo</t>
  </si>
  <si>
    <t>3-D</t>
  </si>
  <si>
    <t>Dennis</t>
  </si>
  <si>
    <t>Dianne</t>
  </si>
  <si>
    <t>Zagor</t>
  </si>
  <si>
    <t>Todic</t>
  </si>
  <si>
    <t>John</t>
  </si>
  <si>
    <t>Oliverio</t>
  </si>
  <si>
    <t>b1</t>
  </si>
  <si>
    <t>b2</t>
  </si>
  <si>
    <t>b3</t>
  </si>
  <si>
    <t>old player debt</t>
  </si>
  <si>
    <t>Tripple "S"</t>
  </si>
  <si>
    <t>online</t>
  </si>
  <si>
    <t>other</t>
  </si>
  <si>
    <t>DWBA</t>
  </si>
  <si>
    <t>GDBA</t>
  </si>
  <si>
    <t>313-491-7402</t>
  </si>
  <si>
    <t>734-737-3968</t>
  </si>
  <si>
    <t>Pin Action</t>
  </si>
  <si>
    <t>Apd</t>
  </si>
  <si>
    <t>to savings</t>
  </si>
  <si>
    <t>bowling software</t>
  </si>
  <si>
    <t>prize money per person</t>
  </si>
  <si>
    <t>Sandy</t>
  </si>
  <si>
    <t>Steve</t>
  </si>
  <si>
    <t>n</t>
  </si>
  <si>
    <t>savings</t>
  </si>
  <si>
    <t>s1</t>
  </si>
  <si>
    <t>s2</t>
  </si>
  <si>
    <t>Brookins</t>
  </si>
  <si>
    <t>s3</t>
  </si>
  <si>
    <t>Jimmy</t>
  </si>
  <si>
    <t>Conley</t>
  </si>
  <si>
    <t>via Kathy</t>
  </si>
  <si>
    <t>GDBA-Jimmy</t>
  </si>
  <si>
    <t>Bob</t>
  </si>
  <si>
    <t>Olsen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</si>
</sst>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&quot;$&quot;#,##0.0"/>
    <numFmt numFmtId="167" formatCode="#,##0.0"/>
    <numFmt numFmtId="168" formatCode="yyyy\-mm\-dd"/>
    <numFmt numFmtId="169" formatCode="&quot;$&quot;#,##0"/>
    <numFmt numFmtId="170" formatCode="&quot;$&quot;#,##0.00"/>
    <numFmt numFmtId="171" formatCode="0.00;[Red]0.00"/>
    <numFmt numFmtId="172" formatCode="0;[Red]0"/>
    <numFmt numFmtId="173" formatCode="#,##0.00;[Red]#,##0.00"/>
    <numFmt numFmtId="174" formatCode="0.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19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19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trike/>
      <sz val="1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169" fontId="3" fillId="0" borderId="1" xfId="0" applyNumberFormat="1" applyFont="1" applyFill="1" applyBorder="1" applyAlignment="1">
      <alignment horizontal="left" vertical="top"/>
    </xf>
    <xf numFmtId="169" fontId="3" fillId="0" borderId="0" xfId="0" applyNumberFormat="1" applyFont="1" applyFill="1" applyBorder="1" applyAlignment="1">
      <alignment horizontal="left" vertical="top"/>
    </xf>
    <xf numFmtId="169" fontId="3" fillId="0" borderId="0" xfId="0" applyNumberFormat="1" applyFont="1" applyFill="1" applyBorder="1" applyAlignment="1">
      <alignment horizontal="left" vertical="top" wrapText="1"/>
    </xf>
    <xf numFmtId="169" fontId="3" fillId="0" borderId="0" xfId="0" applyNumberFormat="1" applyFont="1" applyBorder="1" applyAlignment="1">
      <alignment horizontal="left" vertical="top"/>
    </xf>
    <xf numFmtId="169" fontId="3" fillId="0" borderId="0" xfId="0" applyNumberFormat="1" applyFont="1" applyBorder="1" applyAlignment="1">
      <alignment horizontal="left" vertical="top" wrapText="1"/>
    </xf>
    <xf numFmtId="169" fontId="4" fillId="0" borderId="0" xfId="0" applyNumberFormat="1" applyFont="1" applyFill="1" applyBorder="1" applyAlignment="1">
      <alignment horizontal="left" vertical="top" wrapText="1"/>
    </xf>
    <xf numFmtId="169" fontId="8" fillId="0" borderId="0" xfId="0" applyNumberFormat="1" applyFont="1" applyFill="1" applyBorder="1" applyAlignment="1">
      <alignment horizontal="left" vertical="top" wrapText="1"/>
    </xf>
    <xf numFmtId="169" fontId="6" fillId="0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6" fontId="3" fillId="0" borderId="0" xfId="0" applyNumberFormat="1" applyFont="1" applyFill="1" applyBorder="1" applyAlignment="1">
      <alignment horizontal="left" vertical="top"/>
    </xf>
    <xf numFmtId="6" fontId="3" fillId="0" borderId="1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6" fontId="7" fillId="0" borderId="0" xfId="0" applyNumberFormat="1" applyFont="1" applyFill="1" applyBorder="1" applyAlignment="1">
      <alignment horizontal="left" vertical="top"/>
    </xf>
    <xf numFmtId="6" fontId="7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69" fontId="7" fillId="0" borderId="0" xfId="0" applyNumberFormat="1" applyFont="1" applyFill="1" applyBorder="1" applyAlignment="1">
      <alignment horizontal="left" vertical="top"/>
    </xf>
    <xf numFmtId="6" fontId="3" fillId="0" borderId="0" xfId="0" applyNumberFormat="1" applyFont="1" applyFill="1" applyBorder="1" applyAlignment="1">
      <alignment horizontal="left" vertical="top" wrapText="1"/>
    </xf>
    <xf numFmtId="38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/>
    </xf>
    <xf numFmtId="6" fontId="7" fillId="0" borderId="0" xfId="0" applyNumberFormat="1" applyFont="1" applyFill="1" applyBorder="1" applyAlignment="1">
      <alignment horizontal="left" vertical="top" wrapText="1"/>
    </xf>
    <xf numFmtId="6" fontId="6" fillId="0" borderId="0" xfId="0" applyNumberFormat="1" applyFont="1" applyFill="1" applyBorder="1" applyAlignment="1">
      <alignment horizontal="left" vertical="top"/>
    </xf>
    <xf numFmtId="6" fontId="6" fillId="0" borderId="0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6" fontId="5" fillId="0" borderId="7" xfId="0" applyNumberFormat="1" applyFont="1" applyFill="1" applyBorder="1" applyAlignment="1">
      <alignment horizontal="left" vertical="top"/>
    </xf>
    <xf numFmtId="6" fontId="5" fillId="0" borderId="8" xfId="0" applyNumberFormat="1" applyFont="1" applyFill="1" applyBorder="1" applyAlignment="1">
      <alignment horizontal="left" vertical="top"/>
    </xf>
    <xf numFmtId="6" fontId="5" fillId="0" borderId="8" xfId="0" applyNumberFormat="1" applyFont="1" applyFill="1" applyBorder="1" applyAlignment="1">
      <alignment horizontal="left" vertical="top" wrapText="1"/>
    </xf>
    <xf numFmtId="168" fontId="3" fillId="0" borderId="0" xfId="0" applyNumberFormat="1" applyFont="1" applyBorder="1" applyAlignment="1">
      <alignment horizontal="left" vertical="top"/>
    </xf>
    <xf numFmtId="169" fontId="3" fillId="0" borderId="0" xfId="0" applyNumberFormat="1" applyFont="1" applyBorder="1" applyAlignment="1" quotePrefix="1">
      <alignment horizontal="left" vertical="top"/>
    </xf>
    <xf numFmtId="169" fontId="3" fillId="0" borderId="0" xfId="0" applyNumberFormat="1" applyFont="1" applyBorder="1" applyAlignment="1" quotePrefix="1">
      <alignment horizontal="left" vertical="top" wrapText="1"/>
    </xf>
    <xf numFmtId="2" fontId="3" fillId="0" borderId="0" xfId="0" applyNumberFormat="1" applyFont="1" applyBorder="1" applyAlignment="1">
      <alignment horizontal="left" vertical="top"/>
    </xf>
    <xf numFmtId="170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top" wrapText="1"/>
    </xf>
    <xf numFmtId="17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right" vertical="top"/>
    </xf>
    <xf numFmtId="168" fontId="0" fillId="0" borderId="8" xfId="0" applyNumberForma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horizontal="center" vertical="top"/>
    </xf>
    <xf numFmtId="49" fontId="0" fillId="0" borderId="9" xfId="0" applyNumberForma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ont="1" applyAlignment="1" quotePrefix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3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164" fontId="0" fillId="0" borderId="8" xfId="0" applyNumberFormat="1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164" fontId="0" fillId="0" borderId="9" xfId="0" applyNumberFormat="1" applyFont="1" applyBorder="1" applyAlignment="1">
      <alignment horizontal="center" vertical="top"/>
    </xf>
    <xf numFmtId="164" fontId="0" fillId="0" borderId="9" xfId="0" applyNumberFormat="1" applyFont="1" applyBorder="1" applyAlignment="1" quotePrefix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2" xfId="0" applyBorder="1" applyAlignment="1">
      <alignment vertical="top"/>
    </xf>
    <xf numFmtId="171" fontId="0" fillId="0" borderId="0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72" fontId="0" fillId="0" borderId="0" xfId="0" applyNumberFormat="1" applyBorder="1" applyAlignment="1" quotePrefix="1">
      <alignment vertical="top"/>
    </xf>
    <xf numFmtId="4" fontId="2" fillId="0" borderId="1" xfId="0" applyNumberFormat="1" applyFont="1" applyBorder="1" applyAlignment="1">
      <alignment vertical="top"/>
    </xf>
    <xf numFmtId="170" fontId="2" fillId="0" borderId="0" xfId="0" applyNumberFormat="1" applyFont="1" applyBorder="1" applyAlignment="1">
      <alignment horizontal="center" vertical="top"/>
    </xf>
    <xf numFmtId="171" fontId="0" fillId="0" borderId="12" xfId="0" applyNumberFormat="1" applyBorder="1" applyAlignment="1">
      <alignment horizontal="center" vertical="top"/>
    </xf>
    <xf numFmtId="171" fontId="0" fillId="0" borderId="1" xfId="0" applyNumberFormat="1" applyBorder="1" applyAlignment="1">
      <alignment horizontal="center" vertical="top"/>
    </xf>
    <xf numFmtId="171" fontId="0" fillId="0" borderId="0" xfId="0" applyNumberFormat="1" applyBorder="1" applyAlignment="1">
      <alignment horizontal="center" vertical="top"/>
    </xf>
    <xf numFmtId="171" fontId="0" fillId="0" borderId="0" xfId="0" applyNumberFormat="1" applyFont="1" applyBorder="1" applyAlignment="1">
      <alignment horizontal="center" vertical="top"/>
    </xf>
    <xf numFmtId="171" fontId="0" fillId="0" borderId="1" xfId="0" applyNumberFormat="1" applyFont="1" applyBorder="1" applyAlignment="1">
      <alignment horizontal="center" vertical="top"/>
    </xf>
    <xf numFmtId="171" fontId="0" fillId="0" borderId="12" xfId="0" applyNumberFormat="1" applyBorder="1" applyAlignment="1" quotePrefix="1">
      <alignment vertical="top"/>
    </xf>
    <xf numFmtId="0" fontId="0" fillId="0" borderId="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171" fontId="0" fillId="0" borderId="3" xfId="0" applyNumberFormat="1" applyBorder="1" applyAlignment="1">
      <alignment vertical="top"/>
    </xf>
    <xf numFmtId="172" fontId="0" fillId="0" borderId="3" xfId="0" applyNumberFormat="1" applyBorder="1" applyAlignment="1" quotePrefix="1">
      <alignment vertical="top"/>
    </xf>
    <xf numFmtId="4" fontId="0" fillId="0" borderId="3" xfId="0" applyNumberForma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70" fontId="0" fillId="0" borderId="3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171" fontId="0" fillId="0" borderId="12" xfId="0" applyNumberFormat="1" applyFont="1" applyBorder="1" applyAlignment="1">
      <alignment horizontal="center" vertical="top"/>
    </xf>
    <xf numFmtId="170" fontId="2" fillId="0" borderId="3" xfId="0" applyNumberFormat="1" applyFont="1" applyBorder="1" applyAlignment="1">
      <alignment horizontal="center" vertical="top"/>
    </xf>
    <xf numFmtId="172" fontId="0" fillId="0" borderId="0" xfId="0" applyNumberForma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171" fontId="0" fillId="0" borderId="12" xfId="0" applyNumberFormat="1" applyBorder="1" applyAlignment="1" quotePrefix="1">
      <alignment horizontal="center" vertical="top"/>
    </xf>
    <xf numFmtId="4" fontId="2" fillId="0" borderId="3" xfId="0" applyNumberFormat="1" applyFont="1" applyBorder="1" applyAlignment="1">
      <alignment vertical="top"/>
    </xf>
    <xf numFmtId="8" fontId="0" fillId="0" borderId="0" xfId="0" applyNumberFormat="1" applyAlignment="1">
      <alignment horizontal="center" vertical="top"/>
    </xf>
    <xf numFmtId="171" fontId="0" fillId="0" borderId="2" xfId="0" applyNumberForma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/>
    </xf>
    <xf numFmtId="172" fontId="0" fillId="0" borderId="8" xfId="0" applyNumberFormat="1" applyBorder="1" applyAlignment="1" quotePrefix="1">
      <alignment vertical="top"/>
    </xf>
    <xf numFmtId="4" fontId="0" fillId="0" borderId="8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164" fontId="0" fillId="0" borderId="1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71" fontId="0" fillId="0" borderId="0" xfId="0" applyNumberFormat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4" fontId="0" fillId="0" borderId="0" xfId="0" applyNumberFormat="1" applyBorder="1" applyAlignment="1">
      <alignment vertical="top"/>
    </xf>
    <xf numFmtId="0" fontId="0" fillId="0" borderId="7" xfId="0" applyBorder="1" applyAlignment="1">
      <alignment horizontal="right" vertical="top"/>
    </xf>
    <xf numFmtId="2" fontId="0" fillId="0" borderId="8" xfId="0" applyNumberFormat="1" applyBorder="1" applyAlignment="1">
      <alignment vertical="top"/>
    </xf>
    <xf numFmtId="0" fontId="0" fillId="0" borderId="8" xfId="0" applyBorder="1" applyAlignment="1" quotePrefix="1">
      <alignment vertical="top"/>
    </xf>
    <xf numFmtId="0" fontId="0" fillId="0" borderId="0" xfId="0" applyBorder="1" applyAlignment="1">
      <alignment horizontal="right" vertical="top"/>
    </xf>
    <xf numFmtId="2" fontId="0" fillId="0" borderId="12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Alignment="1">
      <alignment vertical="top"/>
    </xf>
    <xf numFmtId="2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horizontal="right" vertical="top"/>
    </xf>
    <xf numFmtId="2" fontId="0" fillId="0" borderId="14" xfId="0" applyNumberFormat="1" applyBorder="1" applyAlignment="1">
      <alignment vertical="top"/>
    </xf>
    <xf numFmtId="2" fontId="0" fillId="0" borderId="3" xfId="0" applyNumberFormat="1" applyBorder="1" applyAlignment="1">
      <alignment vertical="top"/>
    </xf>
    <xf numFmtId="2" fontId="0" fillId="0" borderId="2" xfId="0" applyNumberFormat="1" applyBorder="1" applyAlignment="1">
      <alignment vertical="top"/>
    </xf>
    <xf numFmtId="2" fontId="0" fillId="0" borderId="2" xfId="0" applyNumberFormat="1" applyBorder="1" applyAlignment="1">
      <alignment horizontal="right" vertical="top"/>
    </xf>
    <xf numFmtId="0" fontId="0" fillId="0" borderId="3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0" fontId="0" fillId="0" borderId="14" xfId="0" applyNumberFormat="1" applyBorder="1" applyAlignment="1">
      <alignment vertical="top"/>
    </xf>
    <xf numFmtId="1" fontId="0" fillId="0" borderId="3" xfId="0" applyNumberFormat="1" applyBorder="1" applyAlignment="1">
      <alignment vertical="top"/>
    </xf>
    <xf numFmtId="0" fontId="0" fillId="0" borderId="8" xfId="0" applyBorder="1" applyAlignment="1">
      <alignment horizontal="right" vertical="top"/>
    </xf>
    <xf numFmtId="0" fontId="0" fillId="0" borderId="12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1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left" vertical="top"/>
    </xf>
    <xf numFmtId="2" fontId="0" fillId="0" borderId="12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0" xfId="0" applyAlignment="1">
      <alignment horizontal="left" vertical="top"/>
    </xf>
    <xf numFmtId="2" fontId="2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lef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2" fontId="2" fillId="0" borderId="0" xfId="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 applyFont="1" applyAlignment="1">
      <alignment vertical="top"/>
    </xf>
    <xf numFmtId="2" fontId="2" fillId="0" borderId="1" xfId="0" applyNumberFormat="1" applyFont="1" applyBorder="1" applyAlignment="1">
      <alignment vertical="top"/>
    </xf>
    <xf numFmtId="2" fontId="2" fillId="0" borderId="12" xfId="0" applyNumberFormat="1" applyFont="1" applyBorder="1" applyAlignment="1">
      <alignment vertical="top"/>
    </xf>
    <xf numFmtId="4" fontId="0" fillId="0" borderId="1" xfId="0" applyNumberFormat="1" applyBorder="1" applyAlignment="1">
      <alignment horizontal="left" vertical="top"/>
    </xf>
    <xf numFmtId="4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/>
    </xf>
    <xf numFmtId="2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3" xfId="0" applyNumberForma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left" vertical="top"/>
    </xf>
    <xf numFmtId="0" fontId="0" fillId="0" borderId="2" xfId="0" applyNumberFormat="1" applyBorder="1" applyAlignment="1">
      <alignment horizontal="left" vertical="top"/>
    </xf>
    <xf numFmtId="0" fontId="0" fillId="0" borderId="14" xfId="0" applyNumberForma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NumberFormat="1" applyBorder="1" applyAlignment="1">
      <alignment horizontal="center" vertical="top"/>
    </xf>
    <xf numFmtId="0" fontId="0" fillId="0" borderId="15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2" fontId="0" fillId="0" borderId="0" xfId="0" applyNumberFormat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171" fontId="0" fillId="0" borderId="1" xfId="0" applyNumberFormat="1" applyBorder="1" applyAlignment="1">
      <alignment horizontal="right" vertical="top"/>
    </xf>
    <xf numFmtId="171" fontId="0" fillId="0" borderId="1" xfId="0" applyNumberFormat="1" applyBorder="1" applyAlignment="1">
      <alignment vertical="top"/>
    </xf>
    <xf numFmtId="171" fontId="0" fillId="0" borderId="0" xfId="0" applyNumberFormat="1" applyAlignment="1">
      <alignment vertical="top"/>
    </xf>
    <xf numFmtId="2" fontId="0" fillId="0" borderId="7" xfId="0" applyNumberFormat="1" applyBorder="1" applyAlignment="1">
      <alignment horizontal="right" vertical="top"/>
    </xf>
    <xf numFmtId="2" fontId="0" fillId="0" borderId="9" xfId="0" applyNumberFormat="1" applyBorder="1" applyAlignment="1">
      <alignment vertical="top"/>
    </xf>
    <xf numFmtId="2" fontId="0" fillId="0" borderId="6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2" fontId="0" fillId="0" borderId="11" xfId="0" applyNumberFormat="1" applyBorder="1" applyAlignment="1">
      <alignment horizontal="right" vertical="top"/>
    </xf>
    <xf numFmtId="2" fontId="2" fillId="0" borderId="10" xfId="0" applyNumberFormat="1" applyFont="1" applyBorder="1" applyAlignment="1">
      <alignment vertical="top"/>
    </xf>
    <xf numFmtId="2" fontId="0" fillId="0" borderId="9" xfId="0" applyNumberFormat="1" applyBorder="1" applyAlignment="1">
      <alignment horizontal="right" vertical="top"/>
    </xf>
    <xf numFmtId="2" fontId="0" fillId="0" borderId="8" xfId="0" applyNumberFormat="1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171" fontId="0" fillId="0" borderId="7" xfId="0" applyNumberFormat="1" applyBorder="1" applyAlignment="1">
      <alignment horizontal="right" vertical="top"/>
    </xf>
    <xf numFmtId="164" fontId="0" fillId="0" borderId="12" xfId="0" applyNumberFormat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9" xfId="0" applyNumberFormat="1" applyBorder="1" applyAlignment="1">
      <alignment horizontal="center" vertical="top"/>
    </xf>
    <xf numFmtId="0" fontId="0" fillId="0" borderId="8" xfId="0" applyNumberFormat="1" applyBorder="1" applyAlignment="1">
      <alignment horizontal="center" vertical="top"/>
    </xf>
    <xf numFmtId="0" fontId="0" fillId="0" borderId="7" xfId="0" applyNumberFormat="1" applyBorder="1" applyAlignment="1">
      <alignment horizontal="center" vertical="top"/>
    </xf>
    <xf numFmtId="168" fontId="0" fillId="0" borderId="0" xfId="0" applyNumberFormat="1" applyBorder="1" applyAlignment="1">
      <alignment horizontal="center" vertical="top"/>
    </xf>
    <xf numFmtId="2" fontId="0" fillId="0" borderId="12" xfId="0" applyNumberFormat="1" applyFont="1" applyBorder="1" applyAlignment="1">
      <alignment vertical="top"/>
    </xf>
    <xf numFmtId="4" fontId="0" fillId="0" borderId="12" xfId="0" applyNumberFormat="1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0" fontId="2" fillId="0" borderId="14" xfId="0" applyNumberFormat="1" applyFont="1" applyBorder="1" applyAlignment="1">
      <alignment horizontal="left" vertical="top"/>
    </xf>
    <xf numFmtId="164" fontId="0" fillId="0" borderId="9" xfId="0" applyNumberFormat="1" applyBorder="1" applyAlignment="1">
      <alignment horizontal="center" vertical="top"/>
    </xf>
    <xf numFmtId="0" fontId="0" fillId="0" borderId="12" xfId="0" applyBorder="1" applyAlignment="1" quotePrefix="1">
      <alignment horizontal="center" vertical="top"/>
    </xf>
    <xf numFmtId="0" fontId="0" fillId="0" borderId="14" xfId="0" applyBorder="1" applyAlignment="1" quotePrefix="1">
      <alignment horizontal="center" vertical="top"/>
    </xf>
    <xf numFmtId="0" fontId="0" fillId="0" borderId="9" xfId="0" applyBorder="1" applyAlignment="1" quotePrefix="1">
      <alignment horizontal="center" vertical="top"/>
    </xf>
    <xf numFmtId="2" fontId="0" fillId="0" borderId="9" xfId="0" applyNumberFormat="1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2" fontId="0" fillId="0" borderId="12" xfId="0" applyNumberFormat="1" applyBorder="1" applyAlignment="1" quotePrefix="1">
      <alignment vertical="top"/>
    </xf>
    <xf numFmtId="0" fontId="0" fillId="0" borderId="12" xfId="0" applyNumberFormat="1" applyBorder="1" applyAlignment="1">
      <alignment vertical="top"/>
    </xf>
    <xf numFmtId="171" fontId="0" fillId="0" borderId="12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3" fillId="0" borderId="2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9" fontId="3" fillId="0" borderId="0" xfId="0" applyNumberFormat="1" applyFont="1" applyAlignment="1">
      <alignment horizontal="center" vertical="top"/>
    </xf>
    <xf numFmtId="169" fontId="3" fillId="0" borderId="1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6" fontId="3" fillId="0" borderId="0" xfId="0" applyNumberFormat="1" applyFont="1" applyFill="1" applyBorder="1" applyAlignment="1">
      <alignment horizontal="center" vertical="top"/>
    </xf>
    <xf numFmtId="6" fontId="3" fillId="0" borderId="1" xfId="0" applyNumberFormat="1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169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71" fontId="10" fillId="0" borderId="0" xfId="0" applyNumberFormat="1" applyFont="1" applyBorder="1" applyAlignment="1">
      <alignment horizontal="left" vertical="top"/>
    </xf>
    <xf numFmtId="0" fontId="10" fillId="0" borderId="0" xfId="0" applyNumberFormat="1" applyFont="1" applyAlignment="1">
      <alignment horizontal="left" vertical="top"/>
    </xf>
    <xf numFmtId="2" fontId="10" fillId="0" borderId="0" xfId="0" applyNumberFormat="1" applyFont="1" applyAlignment="1">
      <alignment vertical="top"/>
    </xf>
    <xf numFmtId="0" fontId="12" fillId="0" borderId="1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1" fontId="3" fillId="0" borderId="8" xfId="0" applyNumberFormat="1" applyFont="1" applyFill="1" applyBorder="1" applyAlignment="1">
      <alignment horizontal="center" vertical="top"/>
    </xf>
    <xf numFmtId="169" fontId="3" fillId="0" borderId="8" xfId="0" applyNumberFormat="1" applyFont="1" applyFill="1" applyBorder="1" applyAlignment="1">
      <alignment horizontal="center" vertical="top"/>
    </xf>
    <xf numFmtId="6" fontId="3" fillId="0" borderId="7" xfId="0" applyNumberFormat="1" applyFont="1" applyFill="1" applyBorder="1" applyAlignment="1">
      <alignment horizontal="center" vertical="top"/>
    </xf>
    <xf numFmtId="6" fontId="7" fillId="0" borderId="8" xfId="0" applyNumberFormat="1" applyFont="1" applyFill="1" applyBorder="1" applyAlignment="1">
      <alignment horizontal="left" vertical="top"/>
    </xf>
    <xf numFmtId="6" fontId="7" fillId="0" borderId="8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14" xfId="0" applyNumberFormat="1" applyFont="1" applyBorder="1" applyAlignment="1">
      <alignment horizontal="left" vertical="top"/>
    </xf>
    <xf numFmtId="0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8" xfId="0" applyFont="1" applyBorder="1" applyAlignment="1">
      <alignment horizontal="left" vertical="top"/>
    </xf>
    <xf numFmtId="0" fontId="0" fillId="0" borderId="8" xfId="0" applyFill="1" applyBorder="1" applyAlignment="1">
      <alignment/>
    </xf>
    <xf numFmtId="0" fontId="0" fillId="0" borderId="3" xfId="0" applyFont="1" applyBorder="1" applyAlignment="1">
      <alignment vertical="top"/>
    </xf>
    <xf numFmtId="0" fontId="2" fillId="0" borderId="3" xfId="0" applyFont="1" applyBorder="1" applyAlignment="1">
      <alignment horizontal="left" vertical="top"/>
    </xf>
    <xf numFmtId="0" fontId="0" fillId="0" borderId="8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top"/>
    </xf>
    <xf numFmtId="4" fontId="0" fillId="0" borderId="12" xfId="0" applyNumberFormat="1" applyFont="1" applyBorder="1" applyAlignment="1">
      <alignment horizontal="center" vertical="top"/>
    </xf>
    <xf numFmtId="4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171" fontId="13" fillId="0" borderId="0" xfId="0" applyNumberFormat="1" applyFont="1" applyBorder="1" applyAlignment="1">
      <alignment vertical="center"/>
    </xf>
    <xf numFmtId="0" fontId="0" fillId="0" borderId="3" xfId="0" applyBorder="1" applyAlignment="1">
      <alignment/>
    </xf>
    <xf numFmtId="168" fontId="0" fillId="0" borderId="8" xfId="0" applyNumberFormat="1" applyBorder="1" applyAlignment="1" applyProtection="1">
      <alignment vertical="top"/>
      <protection locked="0"/>
    </xf>
    <xf numFmtId="0" fontId="0" fillId="0" borderId="8" xfId="0" applyNumberFormat="1" applyBorder="1" applyAlignment="1">
      <alignment vertical="top"/>
    </xf>
    <xf numFmtId="168" fontId="0" fillId="0" borderId="0" xfId="0" applyNumberFormat="1" applyBorder="1" applyAlignment="1">
      <alignment vertical="top"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>
      <alignment horizontal="center" vertical="top"/>
    </xf>
    <xf numFmtId="171" fontId="0" fillId="0" borderId="1" xfId="0" applyNumberFormat="1" applyBorder="1" applyAlignment="1" quotePrefix="1">
      <alignment horizontal="center" vertical="top"/>
    </xf>
    <xf numFmtId="0" fontId="0" fillId="0" borderId="12" xfId="0" applyBorder="1" applyAlignment="1">
      <alignment/>
    </xf>
    <xf numFmtId="16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top"/>
    </xf>
    <xf numFmtId="2" fontId="0" fillId="0" borderId="0" xfId="0" applyNumberFormat="1" applyFont="1" applyFill="1" applyAlignment="1">
      <alignment vertical="top"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2" fontId="0" fillId="0" borderId="12" xfId="0" applyNumberFormat="1" applyFill="1" applyBorder="1" applyAlignment="1">
      <alignment horizontal="left" vertical="top"/>
    </xf>
    <xf numFmtId="2" fontId="2" fillId="0" borderId="1" xfId="0" applyNumberFormat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2" xfId="0" applyNumberFormat="1" applyFont="1" applyBorder="1" applyAlignment="1">
      <alignment horizontal="left" vertical="top"/>
    </xf>
    <xf numFmtId="0" fontId="0" fillId="0" borderId="17" xfId="0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2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vertical="top"/>
    </xf>
    <xf numFmtId="2" fontId="2" fillId="0" borderId="12" xfId="0" applyNumberFormat="1" applyFont="1" applyBorder="1" applyAlignment="1">
      <alignment vertical="top"/>
    </xf>
    <xf numFmtId="0" fontId="0" fillId="0" borderId="12" xfId="0" applyBorder="1" applyAlignment="1" quotePrefix="1">
      <alignment vertical="top"/>
    </xf>
    <xf numFmtId="4" fontId="5" fillId="0" borderId="2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right" vertical="top"/>
    </xf>
    <xf numFmtId="0" fontId="5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right" vertical="top"/>
    </xf>
    <xf numFmtId="0" fontId="5" fillId="0" borderId="12" xfId="0" applyNumberFormat="1" applyFont="1" applyFill="1" applyBorder="1" applyAlignment="1">
      <alignment horizontal="right" vertical="top"/>
    </xf>
    <xf numFmtId="170" fontId="5" fillId="0" borderId="12" xfId="0" applyNumberFormat="1" applyFont="1" applyFill="1" applyBorder="1" applyAlignment="1">
      <alignment horizontal="right" vertical="top"/>
    </xf>
    <xf numFmtId="170" fontId="3" fillId="0" borderId="12" xfId="0" applyNumberFormat="1" applyFont="1" applyFill="1" applyBorder="1" applyAlignment="1">
      <alignment horizontal="right" vertical="top"/>
    </xf>
    <xf numFmtId="170" fontId="5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169" fontId="5" fillId="0" borderId="12" xfId="0" applyNumberFormat="1" applyFont="1" applyFill="1" applyBorder="1" applyAlignment="1">
      <alignment horizontal="left" vertical="top"/>
    </xf>
    <xf numFmtId="170" fontId="5" fillId="0" borderId="12" xfId="0" applyNumberFormat="1" applyFont="1" applyBorder="1" applyAlignment="1">
      <alignment vertical="center"/>
    </xf>
    <xf numFmtId="170" fontId="3" fillId="0" borderId="9" xfId="0" applyNumberFormat="1" applyFont="1" applyFill="1" applyBorder="1" applyAlignment="1">
      <alignment vertical="center"/>
    </xf>
    <xf numFmtId="170" fontId="5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/>
    </xf>
    <xf numFmtId="8" fontId="5" fillId="0" borderId="12" xfId="0" applyNumberFormat="1" applyFont="1" applyFill="1" applyBorder="1" applyAlignment="1">
      <alignment vertical="center"/>
    </xf>
    <xf numFmtId="6" fontId="5" fillId="0" borderId="1" xfId="0" applyNumberFormat="1" applyFont="1" applyFill="1" applyBorder="1" applyAlignment="1">
      <alignment horizontal="left" vertical="top"/>
    </xf>
    <xf numFmtId="169" fontId="5" fillId="0" borderId="1" xfId="0" applyNumberFormat="1" applyFont="1" applyBorder="1" applyAlignment="1" quotePrefix="1">
      <alignment horizontal="left" vertical="top"/>
    </xf>
    <xf numFmtId="169" fontId="5" fillId="0" borderId="0" xfId="0" applyNumberFormat="1" applyFont="1" applyBorder="1" applyAlignment="1">
      <alignment horizontal="left" vertical="top"/>
    </xf>
    <xf numFmtId="170" fontId="5" fillId="0" borderId="0" xfId="0" applyNumberFormat="1" applyFont="1" applyBorder="1" applyAlignment="1">
      <alignment horizontal="left" vertical="top"/>
    </xf>
    <xf numFmtId="0" fontId="0" fillId="0" borderId="1" xfId="0" applyBorder="1" applyAlignment="1">
      <alignment/>
    </xf>
    <xf numFmtId="2" fontId="0" fillId="0" borderId="12" xfId="0" applyNumberFormat="1" applyBorder="1" applyAlignment="1">
      <alignment horizontal="left" vertical="top"/>
    </xf>
    <xf numFmtId="4" fontId="2" fillId="0" borderId="12" xfId="0" applyNumberFormat="1" applyFont="1" applyBorder="1" applyAlignment="1">
      <alignment vertical="top"/>
    </xf>
    <xf numFmtId="169" fontId="8" fillId="0" borderId="0" xfId="0" applyNumberFormat="1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4"/>
  <sheetViews>
    <sheetView workbookViewId="0" topLeftCell="C1">
      <pane xSplit="3765" ySplit="1125" topLeftCell="Q69" activePane="bottomRight" state="split"/>
      <selection pane="topLeft" activeCell="AF77" sqref="AF77"/>
      <selection pane="topRight" activeCell="V1" sqref="V1"/>
      <selection pane="bottomLeft" activeCell="E38" sqref="E38"/>
      <selection pane="bottomRight" activeCell="W84" sqref="W84"/>
    </sheetView>
  </sheetViews>
  <sheetFormatPr defaultColWidth="9.140625" defaultRowHeight="12.75"/>
  <cols>
    <col min="1" max="1" width="6.7109375" style="0" customWidth="1"/>
    <col min="2" max="2" width="3.7109375" style="0" customWidth="1"/>
    <col min="3" max="3" width="10.57421875" style="0" customWidth="1"/>
    <col min="4" max="4" width="10.8515625" style="1" customWidth="1"/>
    <col min="5" max="6" width="12.7109375" style="1" customWidth="1"/>
    <col min="9" max="9" width="10.140625" style="0" customWidth="1"/>
    <col min="15" max="15" width="10.140625" style="0" bestFit="1" customWidth="1"/>
    <col min="34" max="34" width="10.140625" style="0" bestFit="1" customWidth="1"/>
    <col min="37" max="37" width="9.140625" style="1" customWidth="1"/>
    <col min="41" max="41" width="21.7109375" style="0" customWidth="1"/>
    <col min="42" max="42" width="13.421875" style="0" customWidth="1"/>
    <col min="43" max="43" width="3.28125" style="0" customWidth="1"/>
    <col min="44" max="44" width="10.140625" style="1" bestFit="1" customWidth="1"/>
    <col min="45" max="45" width="9.140625" style="1" customWidth="1"/>
    <col min="46" max="46" width="10.8515625" style="1" customWidth="1"/>
    <col min="47" max="47" width="17.57421875" style="0" customWidth="1"/>
    <col min="48" max="48" width="23.28125" style="0" customWidth="1"/>
  </cols>
  <sheetData>
    <row r="1" spans="1:49" ht="13.5" customHeight="1" thickBot="1">
      <c r="A1" s="314"/>
      <c r="B1" s="325"/>
      <c r="C1" s="324">
        <f ca="1">NOW()</f>
        <v>38705.94836064815</v>
      </c>
      <c r="D1" s="325"/>
      <c r="E1" s="89"/>
      <c r="F1" s="89"/>
      <c r="G1" s="88"/>
      <c r="H1" s="91" t="s">
        <v>193</v>
      </c>
      <c r="I1" s="92"/>
      <c r="J1" s="92"/>
      <c r="K1" s="89"/>
      <c r="L1" s="89"/>
      <c r="M1" s="89"/>
      <c r="N1" s="89"/>
      <c r="O1" s="89"/>
      <c r="P1" s="91" t="str">
        <f>H1</f>
        <v>Unisys Mixed Bowling League Season: 2004-2005</v>
      </c>
      <c r="Q1" s="89"/>
      <c r="R1" s="89"/>
      <c r="S1" s="89"/>
      <c r="T1" s="89"/>
      <c r="U1" s="89"/>
      <c r="V1" s="91" t="str">
        <f>P1</f>
        <v>Unisys Mixed Bowling League Season: 2004-2005</v>
      </c>
      <c r="W1" s="89"/>
      <c r="X1" s="89"/>
      <c r="Y1" s="89"/>
      <c r="Z1" s="89"/>
      <c r="AA1" s="89"/>
      <c r="AB1" s="91" t="str">
        <f>V1</f>
        <v>Unisys Mixed Bowling League Season: 2004-2005</v>
      </c>
      <c r="AC1" s="89"/>
      <c r="AD1" s="89"/>
      <c r="AE1" s="89"/>
      <c r="AF1" s="89"/>
      <c r="AG1" s="90"/>
      <c r="AH1" s="93" t="s">
        <v>80</v>
      </c>
      <c r="AI1" s="94" t="s">
        <v>126</v>
      </c>
      <c r="AJ1" s="95"/>
      <c r="AK1" s="93"/>
      <c r="AL1" s="91" t="str">
        <f>AB1</f>
        <v>Unisys Mixed Bowling League Season: 2004-2005</v>
      </c>
      <c r="AM1" s="89"/>
      <c r="AN1" s="89"/>
      <c r="AO1" s="89"/>
      <c r="AP1" s="89"/>
      <c r="AQ1" s="9"/>
      <c r="AR1" s="317">
        <f>C1</f>
        <v>38705.94836064815</v>
      </c>
      <c r="AS1" s="317"/>
      <c r="AT1" s="89"/>
      <c r="AU1" s="92"/>
      <c r="AV1" s="96"/>
      <c r="AW1" s="96"/>
    </row>
    <row r="2" spans="1:49" ht="13.5" customHeight="1" thickTop="1">
      <c r="A2" s="97" t="s">
        <v>40</v>
      </c>
      <c r="B2" s="97"/>
      <c r="C2" s="98" t="s">
        <v>2</v>
      </c>
      <c r="D2" s="99"/>
      <c r="E2" s="101" t="s">
        <v>146</v>
      </c>
      <c r="F2" s="101" t="s">
        <v>148</v>
      </c>
      <c r="G2" s="99" t="s">
        <v>24</v>
      </c>
      <c r="H2" s="100" t="s">
        <v>132</v>
      </c>
      <c r="I2" s="99">
        <v>1</v>
      </c>
      <c r="J2" s="101">
        <f>I2+1</f>
        <v>2</v>
      </c>
      <c r="K2" s="99">
        <f aca="true" t="shared" si="0" ref="K2:AG2">J2+1</f>
        <v>3</v>
      </c>
      <c r="L2" s="102">
        <f t="shared" si="0"/>
        <v>4</v>
      </c>
      <c r="M2" s="102">
        <f t="shared" si="0"/>
        <v>5</v>
      </c>
      <c r="N2" s="99">
        <f t="shared" si="0"/>
        <v>6</v>
      </c>
      <c r="O2" s="101">
        <f t="shared" si="0"/>
        <v>7</v>
      </c>
      <c r="P2" s="99">
        <f t="shared" si="0"/>
        <v>8</v>
      </c>
      <c r="Q2" s="99">
        <f t="shared" si="0"/>
        <v>9</v>
      </c>
      <c r="R2" s="101">
        <f t="shared" si="0"/>
        <v>10</v>
      </c>
      <c r="S2" s="99">
        <f t="shared" si="0"/>
        <v>11</v>
      </c>
      <c r="T2" s="99">
        <f t="shared" si="0"/>
        <v>12</v>
      </c>
      <c r="U2" s="98">
        <f t="shared" si="0"/>
        <v>13</v>
      </c>
      <c r="V2" s="101">
        <f t="shared" si="0"/>
        <v>14</v>
      </c>
      <c r="W2" s="101">
        <f t="shared" si="0"/>
        <v>15</v>
      </c>
      <c r="X2" s="101">
        <f t="shared" si="0"/>
        <v>16</v>
      </c>
      <c r="Y2" s="102">
        <f t="shared" si="0"/>
        <v>17</v>
      </c>
      <c r="Z2" s="100">
        <f t="shared" si="0"/>
        <v>18</v>
      </c>
      <c r="AA2" s="101">
        <f t="shared" si="0"/>
        <v>19</v>
      </c>
      <c r="AB2" s="101">
        <f t="shared" si="0"/>
        <v>20</v>
      </c>
      <c r="AC2" s="102">
        <f t="shared" si="0"/>
        <v>21</v>
      </c>
      <c r="AD2" s="101">
        <f t="shared" si="0"/>
        <v>22</v>
      </c>
      <c r="AE2" s="101">
        <f t="shared" si="0"/>
        <v>23</v>
      </c>
      <c r="AF2" s="101">
        <f t="shared" si="0"/>
        <v>24</v>
      </c>
      <c r="AG2" s="102">
        <f t="shared" si="0"/>
        <v>25</v>
      </c>
      <c r="AH2" s="99"/>
      <c r="AI2" s="99"/>
      <c r="AJ2" s="101" t="s">
        <v>166</v>
      </c>
      <c r="AK2" s="103" t="s">
        <v>168</v>
      </c>
      <c r="AL2" s="104" t="s">
        <v>3</v>
      </c>
      <c r="AM2" s="100" t="s">
        <v>38</v>
      </c>
      <c r="AN2" s="100" t="s">
        <v>37</v>
      </c>
      <c r="AO2" s="105" t="s">
        <v>127</v>
      </c>
      <c r="AP2" s="106"/>
      <c r="AQ2" s="9"/>
      <c r="AR2" s="107" t="str">
        <f aca="true" t="shared" si="1" ref="AR2:AR51">A2</f>
        <v> </v>
      </c>
      <c r="AS2" s="107"/>
      <c r="AT2" s="107"/>
      <c r="AU2" s="96"/>
      <c r="AV2" s="96"/>
      <c r="AW2" s="96"/>
    </row>
    <row r="3" spans="1:49" ht="13.5" customHeight="1" thickBot="1">
      <c r="A3" s="108" t="s">
        <v>0</v>
      </c>
      <c r="B3" s="108"/>
      <c r="C3" s="109" t="s">
        <v>1</v>
      </c>
      <c r="D3" s="118" t="s">
        <v>165</v>
      </c>
      <c r="E3" s="108" t="s">
        <v>147</v>
      </c>
      <c r="F3" s="108" t="s">
        <v>147</v>
      </c>
      <c r="G3" s="118" t="s">
        <v>192</v>
      </c>
      <c r="H3" s="251">
        <v>38602</v>
      </c>
      <c r="I3" s="114">
        <v>38609</v>
      </c>
      <c r="J3" s="112">
        <v>38616</v>
      </c>
      <c r="K3" s="114">
        <v>38623</v>
      </c>
      <c r="L3" s="113">
        <v>38630</v>
      </c>
      <c r="M3" s="113">
        <v>38637</v>
      </c>
      <c r="N3" s="114">
        <v>38644</v>
      </c>
      <c r="O3" s="112">
        <v>38651</v>
      </c>
      <c r="P3" s="114">
        <v>38658</v>
      </c>
      <c r="Q3" s="114">
        <v>38665</v>
      </c>
      <c r="R3" s="112">
        <v>38672</v>
      </c>
      <c r="S3" s="114">
        <v>38686</v>
      </c>
      <c r="T3" s="114">
        <v>38693</v>
      </c>
      <c r="U3" s="113">
        <v>38700</v>
      </c>
      <c r="V3" s="112">
        <v>38707</v>
      </c>
      <c r="W3" s="112">
        <v>38721</v>
      </c>
      <c r="X3" s="112">
        <v>38728</v>
      </c>
      <c r="Y3" s="112">
        <v>38735</v>
      </c>
      <c r="Z3" s="113">
        <v>38742</v>
      </c>
      <c r="AA3" s="112">
        <v>38749</v>
      </c>
      <c r="AB3" s="112">
        <v>38756</v>
      </c>
      <c r="AC3" s="112">
        <v>38763</v>
      </c>
      <c r="AD3" s="113">
        <v>38770</v>
      </c>
      <c r="AE3" s="112">
        <v>38777</v>
      </c>
      <c r="AF3" s="112">
        <v>38784</v>
      </c>
      <c r="AG3" s="112">
        <v>38791</v>
      </c>
      <c r="AH3" s="114" t="s">
        <v>201</v>
      </c>
      <c r="AI3" s="115">
        <v>38533</v>
      </c>
      <c r="AJ3" s="112" t="s">
        <v>167</v>
      </c>
      <c r="AK3" s="114" t="s">
        <v>167</v>
      </c>
      <c r="AL3" s="116" t="s">
        <v>4</v>
      </c>
      <c r="AM3" s="112" t="s">
        <v>36</v>
      </c>
      <c r="AN3" s="112" t="s">
        <v>36</v>
      </c>
      <c r="AO3" s="116" t="s">
        <v>153</v>
      </c>
      <c r="AP3" s="117" t="s">
        <v>164</v>
      </c>
      <c r="AQ3" s="9"/>
      <c r="AR3" s="89" t="str">
        <f t="shared" si="1"/>
        <v>Team</v>
      </c>
      <c r="AS3" s="89" t="str">
        <f>C3</f>
        <v>Player</v>
      </c>
      <c r="AT3" s="89" t="str">
        <f>D3</f>
        <v>Last Name</v>
      </c>
      <c r="AU3" s="89" t="str">
        <f>AP3</f>
        <v>Payoff Balance</v>
      </c>
      <c r="AV3" s="96"/>
      <c r="AW3" s="96"/>
    </row>
    <row r="4" spans="1:49" ht="13.5" customHeight="1" thickTop="1">
      <c r="A4" s="119">
        <v>0</v>
      </c>
      <c r="B4" s="119" t="s">
        <v>124</v>
      </c>
      <c r="C4" s="122" t="s">
        <v>124</v>
      </c>
      <c r="D4" s="307"/>
      <c r="E4" s="107"/>
      <c r="F4" s="301"/>
      <c r="G4" s="120"/>
      <c r="H4" s="120"/>
      <c r="I4" s="124"/>
      <c r="J4" s="120"/>
      <c r="K4" s="124"/>
      <c r="L4" s="123"/>
      <c r="M4" s="123"/>
      <c r="N4" s="124"/>
      <c r="O4" s="120"/>
      <c r="P4" s="123"/>
      <c r="Q4" s="124"/>
      <c r="R4" s="120"/>
      <c r="S4" s="123"/>
      <c r="T4" s="124"/>
      <c r="U4" s="120"/>
      <c r="V4" s="122"/>
      <c r="W4" s="122"/>
      <c r="X4" s="122"/>
      <c r="Y4" s="123"/>
      <c r="Z4" s="122"/>
      <c r="AA4" s="122"/>
      <c r="AB4" s="122"/>
      <c r="AC4" s="123"/>
      <c r="AD4" s="122"/>
      <c r="AE4" s="122"/>
      <c r="AF4" s="122"/>
      <c r="AG4" s="120"/>
      <c r="AH4" s="124"/>
      <c r="AI4" s="121"/>
      <c r="AJ4" s="120"/>
      <c r="AK4" s="128"/>
      <c r="AL4" s="125"/>
      <c r="AM4" s="122">
        <v>13</v>
      </c>
      <c r="AN4" s="122"/>
      <c r="AO4" s="96"/>
      <c r="AP4" s="123"/>
      <c r="AQ4" s="9"/>
      <c r="AR4" s="101">
        <f t="shared" si="1"/>
        <v>0</v>
      </c>
      <c r="AS4" s="101" t="str">
        <f>C4</f>
        <v>a</v>
      </c>
      <c r="AT4" s="101"/>
      <c r="AU4" s="127"/>
      <c r="AV4" s="96"/>
      <c r="AW4" s="96"/>
    </row>
    <row r="5" spans="1:49" ht="13.5" customHeight="1">
      <c r="A5" s="127">
        <v>1</v>
      </c>
      <c r="B5" s="127" t="s">
        <v>124</v>
      </c>
      <c r="C5" s="322" t="s">
        <v>215</v>
      </c>
      <c r="D5" s="321"/>
      <c r="E5" s="127"/>
      <c r="F5" s="129"/>
      <c r="G5" s="151"/>
      <c r="H5" s="133"/>
      <c r="I5" s="134"/>
      <c r="J5" s="134"/>
      <c r="K5" s="133"/>
      <c r="L5" s="134"/>
      <c r="M5" s="134"/>
      <c r="N5" s="133"/>
      <c r="O5" s="134"/>
      <c r="P5" s="134"/>
      <c r="Q5" s="133"/>
      <c r="R5" s="134"/>
      <c r="S5" s="134"/>
      <c r="T5" s="133"/>
      <c r="U5" s="134"/>
      <c r="V5" s="135"/>
      <c r="W5" s="135"/>
      <c r="X5" s="136"/>
      <c r="Y5" s="134"/>
      <c r="Z5" s="135"/>
      <c r="AA5" s="135"/>
      <c r="AB5" s="135"/>
      <c r="AC5" s="137"/>
      <c r="AD5" s="135"/>
      <c r="AE5" s="135"/>
      <c r="AF5" s="135"/>
      <c r="AG5" s="134"/>
      <c r="AH5" s="133"/>
      <c r="AI5" s="133"/>
      <c r="AJ5" s="134"/>
      <c r="AK5" s="156"/>
      <c r="AL5" s="125"/>
      <c r="AM5" s="130">
        <f>AM4</f>
        <v>13</v>
      </c>
      <c r="AN5" s="130"/>
      <c r="AO5" s="306" t="str">
        <f>C5</f>
        <v>Tripple "S"</v>
      </c>
      <c r="AP5" s="131"/>
      <c r="AQ5" s="9"/>
      <c r="AR5" s="100">
        <f t="shared" si="1"/>
        <v>1</v>
      </c>
      <c r="AS5" s="319" t="str">
        <f>AO5</f>
        <v>Tripple "S"</v>
      </c>
      <c r="AT5" s="316"/>
      <c r="AU5" s="132"/>
      <c r="AV5" s="96" t="str">
        <f aca="true" t="shared" si="2" ref="AV5:AV51">AS5&amp;" "&amp;AT5</f>
        <v>Tripple "S" </v>
      </c>
      <c r="AW5" s="96"/>
    </row>
    <row r="6" spans="1:49" ht="13.5" customHeight="1">
      <c r="A6" s="127">
        <v>1</v>
      </c>
      <c r="B6" s="127" t="s">
        <v>211</v>
      </c>
      <c r="C6" s="308" t="s">
        <v>183</v>
      </c>
      <c r="D6" s="307" t="s">
        <v>184</v>
      </c>
      <c r="E6" s="127" t="s">
        <v>220</v>
      </c>
      <c r="F6" s="129" t="s">
        <v>221</v>
      </c>
      <c r="G6" s="151">
        <v>15</v>
      </c>
      <c r="H6" s="133">
        <v>15</v>
      </c>
      <c r="I6" s="133">
        <v>50</v>
      </c>
      <c r="J6" s="134" t="s">
        <v>196</v>
      </c>
      <c r="K6" s="133" t="s">
        <v>196</v>
      </c>
      <c r="L6" s="137" t="s">
        <v>196</v>
      </c>
      <c r="M6" s="137">
        <v>30</v>
      </c>
      <c r="N6" s="151" t="s">
        <v>196</v>
      </c>
      <c r="O6" s="137" t="s">
        <v>196</v>
      </c>
      <c r="P6" s="137">
        <v>40</v>
      </c>
      <c r="Q6" s="151" t="s">
        <v>196</v>
      </c>
      <c r="R6" s="137" t="s">
        <v>196</v>
      </c>
      <c r="S6" s="137">
        <v>40</v>
      </c>
      <c r="T6" s="151" t="s">
        <v>196</v>
      </c>
      <c r="U6" s="137" t="s">
        <v>196</v>
      </c>
      <c r="V6" s="136" t="s">
        <v>196</v>
      </c>
      <c r="W6" s="136" t="s">
        <v>196</v>
      </c>
      <c r="X6" s="136"/>
      <c r="Y6" s="137"/>
      <c r="Z6" s="136"/>
      <c r="AA6" s="135"/>
      <c r="AB6" s="135"/>
      <c r="AC6" s="134"/>
      <c r="AD6" s="135"/>
      <c r="AE6" s="135"/>
      <c r="AF6" s="135"/>
      <c r="AG6" s="134" t="s">
        <v>196</v>
      </c>
      <c r="AH6" s="133"/>
      <c r="AI6" s="133"/>
      <c r="AJ6" s="133">
        <v>23</v>
      </c>
      <c r="AK6" s="329"/>
      <c r="AL6" s="125">
        <f>SUM(H6:AG6)+AJ6+AK6</f>
        <v>198</v>
      </c>
      <c r="AM6" s="130">
        <f aca="true" t="shared" si="3" ref="AM6:AM20">AM5</f>
        <v>13</v>
      </c>
      <c r="AN6" s="130">
        <v>1</v>
      </c>
      <c r="AO6" s="125">
        <f>-(((AM6-AN6+2)*10)-AL6)-G6</f>
        <v>43</v>
      </c>
      <c r="AP6" s="131">
        <f>((25-AM6-1)*10)-AO6</f>
        <v>67</v>
      </c>
      <c r="AQ6" s="9"/>
      <c r="AR6" s="104">
        <f t="shared" si="1"/>
        <v>1</v>
      </c>
      <c r="AS6" s="104" t="str">
        <f aca="true" t="shared" si="4" ref="AS6:AT8">C6</f>
        <v>June</v>
      </c>
      <c r="AT6" s="104" t="str">
        <f t="shared" si="4"/>
        <v>Cannon</v>
      </c>
      <c r="AU6" s="132">
        <f>AP6</f>
        <v>67</v>
      </c>
      <c r="AV6" s="96" t="str">
        <f t="shared" si="2"/>
        <v>June Cannon</v>
      </c>
      <c r="AW6" s="96"/>
    </row>
    <row r="7" spans="1:49" ht="13.5" customHeight="1">
      <c r="A7" s="127">
        <v>1</v>
      </c>
      <c r="B7" s="127" t="s">
        <v>212</v>
      </c>
      <c r="C7" s="308" t="s">
        <v>202</v>
      </c>
      <c r="D7" s="307" t="s">
        <v>203</v>
      </c>
      <c r="E7" s="127"/>
      <c r="F7" s="129"/>
      <c r="G7" s="151">
        <v>16</v>
      </c>
      <c r="H7" s="133">
        <v>16</v>
      </c>
      <c r="I7" s="133">
        <v>20</v>
      </c>
      <c r="J7" s="134">
        <v>20</v>
      </c>
      <c r="K7" s="133">
        <v>20</v>
      </c>
      <c r="L7" s="137">
        <v>20</v>
      </c>
      <c r="M7" s="137">
        <v>20</v>
      </c>
      <c r="N7" s="151">
        <v>20</v>
      </c>
      <c r="O7" s="137">
        <v>20</v>
      </c>
      <c r="P7" s="137">
        <v>20</v>
      </c>
      <c r="Q7" s="151">
        <v>20</v>
      </c>
      <c r="R7" s="137">
        <v>20</v>
      </c>
      <c r="S7" s="137">
        <v>20</v>
      </c>
      <c r="T7" s="151">
        <v>20</v>
      </c>
      <c r="U7" s="137" t="s">
        <v>196</v>
      </c>
      <c r="V7" s="136" t="s">
        <v>196</v>
      </c>
      <c r="W7" s="136" t="s">
        <v>196</v>
      </c>
      <c r="X7" s="136" t="s">
        <v>196</v>
      </c>
      <c r="Y7" s="137" t="s">
        <v>196</v>
      </c>
      <c r="Z7" s="136" t="s">
        <v>196</v>
      </c>
      <c r="AA7" s="135" t="s">
        <v>196</v>
      </c>
      <c r="AB7" s="135" t="s">
        <v>196</v>
      </c>
      <c r="AC7" s="134" t="s">
        <v>196</v>
      </c>
      <c r="AD7" s="135" t="s">
        <v>196</v>
      </c>
      <c r="AE7" s="135" t="s">
        <v>196</v>
      </c>
      <c r="AF7" s="135"/>
      <c r="AG7" s="134" t="s">
        <v>196</v>
      </c>
      <c r="AH7" s="133"/>
      <c r="AI7" s="133"/>
      <c r="AJ7" s="133"/>
      <c r="AK7" s="329"/>
      <c r="AL7" s="125">
        <f>SUM(H7:AG7)+AJ7+AK7</f>
        <v>256</v>
      </c>
      <c r="AM7" s="130">
        <f t="shared" si="3"/>
        <v>13</v>
      </c>
      <c r="AN7" s="130">
        <v>1</v>
      </c>
      <c r="AO7" s="125">
        <f>-(((AM7-AN7+2)*10)-AL7)-G7</f>
        <v>100</v>
      </c>
      <c r="AP7" s="131">
        <f>((25-AM7-1)*10)-AO7</f>
        <v>10</v>
      </c>
      <c r="AQ7" s="8"/>
      <c r="AR7" s="104">
        <f t="shared" si="1"/>
        <v>1</v>
      </c>
      <c r="AS7" s="104" t="str">
        <f t="shared" si="4"/>
        <v>Santo</v>
      </c>
      <c r="AT7" s="104" t="str">
        <f t="shared" si="4"/>
        <v>Lupo</v>
      </c>
      <c r="AU7" s="132">
        <f>AP7</f>
        <v>10</v>
      </c>
      <c r="AV7" s="122" t="str">
        <f t="shared" si="2"/>
        <v>Santo Lupo</v>
      </c>
      <c r="AW7" s="96"/>
    </row>
    <row r="8" spans="1:49" ht="13.5" customHeight="1">
      <c r="A8" s="127">
        <v>1</v>
      </c>
      <c r="B8" s="127" t="s">
        <v>213</v>
      </c>
      <c r="C8" s="308" t="s">
        <v>176</v>
      </c>
      <c r="D8" s="307" t="s">
        <v>177</v>
      </c>
      <c r="E8" s="107"/>
      <c r="F8" s="129"/>
      <c r="G8" s="151">
        <v>15</v>
      </c>
      <c r="H8" s="133"/>
      <c r="I8" s="133">
        <v>35</v>
      </c>
      <c r="J8" s="133">
        <v>20</v>
      </c>
      <c r="K8" s="133" t="s">
        <v>196</v>
      </c>
      <c r="L8" s="137">
        <v>20</v>
      </c>
      <c r="M8" s="137" t="s">
        <v>196</v>
      </c>
      <c r="N8" s="151">
        <v>20</v>
      </c>
      <c r="O8" s="137" t="s">
        <v>196</v>
      </c>
      <c r="P8" s="137">
        <v>20</v>
      </c>
      <c r="Q8" s="151" t="s">
        <v>196</v>
      </c>
      <c r="R8" s="137">
        <v>20</v>
      </c>
      <c r="S8" s="151">
        <v>20</v>
      </c>
      <c r="T8" s="151" t="s">
        <v>196</v>
      </c>
      <c r="U8" s="137">
        <v>20</v>
      </c>
      <c r="V8" s="136" t="s">
        <v>196</v>
      </c>
      <c r="W8" s="136" t="s">
        <v>196</v>
      </c>
      <c r="X8" s="136"/>
      <c r="Y8" s="137"/>
      <c r="Z8" s="136"/>
      <c r="AA8" s="135"/>
      <c r="AB8" s="135"/>
      <c r="AC8" s="134"/>
      <c r="AD8" s="135"/>
      <c r="AE8" s="135"/>
      <c r="AF8" s="135"/>
      <c r="AG8" s="134" t="s">
        <v>196</v>
      </c>
      <c r="AH8" s="133"/>
      <c r="AI8" s="133"/>
      <c r="AJ8" s="133"/>
      <c r="AK8" s="156"/>
      <c r="AL8" s="125">
        <f>SUM(H8:AG8)+AJ8+AK8</f>
        <v>175</v>
      </c>
      <c r="AM8" s="130">
        <f t="shared" si="3"/>
        <v>13</v>
      </c>
      <c r="AN8" s="130">
        <v>1</v>
      </c>
      <c r="AO8" s="125">
        <f>-(((AM8-AN8+2)*10)-AL8)-G8</f>
        <v>20</v>
      </c>
      <c r="AP8" s="131">
        <f>((25-AM8-1)*10)-AO8</f>
        <v>90</v>
      </c>
      <c r="AQ8" s="9"/>
      <c r="AR8" s="105">
        <f t="shared" si="1"/>
        <v>1</v>
      </c>
      <c r="AS8" s="105" t="str">
        <f t="shared" si="4"/>
        <v>Sue</v>
      </c>
      <c r="AT8" s="105" t="str">
        <f t="shared" si="4"/>
        <v>Hodor</v>
      </c>
      <c r="AU8" s="132">
        <f>AP8</f>
        <v>90</v>
      </c>
      <c r="AV8" s="96" t="str">
        <f t="shared" si="2"/>
        <v>Sue Hodor</v>
      </c>
      <c r="AW8" s="96"/>
    </row>
    <row r="9" spans="1:49" ht="13.5" customHeight="1">
      <c r="A9" s="139">
        <v>1</v>
      </c>
      <c r="B9" s="139" t="s">
        <v>125</v>
      </c>
      <c r="C9" s="160" t="s">
        <v>125</v>
      </c>
      <c r="D9" s="313"/>
      <c r="E9" s="139"/>
      <c r="F9" s="141"/>
      <c r="G9" s="328"/>
      <c r="H9" s="140"/>
      <c r="I9" s="140"/>
      <c r="J9" s="140"/>
      <c r="K9" s="140"/>
      <c r="L9" s="141"/>
      <c r="M9" s="141"/>
      <c r="N9" s="140"/>
      <c r="O9" s="141"/>
      <c r="P9" s="141"/>
      <c r="Q9" s="140"/>
      <c r="R9" s="141"/>
      <c r="S9" s="140"/>
      <c r="T9" s="140"/>
      <c r="U9" s="141"/>
      <c r="V9" s="139"/>
      <c r="W9" s="139"/>
      <c r="X9" s="139"/>
      <c r="Y9" s="141"/>
      <c r="Z9" s="139"/>
      <c r="AA9" s="139"/>
      <c r="AB9" s="142"/>
      <c r="AC9" s="141"/>
      <c r="AD9" s="139"/>
      <c r="AE9" s="139"/>
      <c r="AF9" s="139"/>
      <c r="AG9" s="141"/>
      <c r="AH9" s="140"/>
      <c r="AI9" s="140"/>
      <c r="AJ9" s="140"/>
      <c r="AK9" s="253"/>
      <c r="AL9" s="145"/>
      <c r="AM9" s="146">
        <f t="shared" si="3"/>
        <v>13</v>
      </c>
      <c r="AN9" s="146"/>
      <c r="AO9" s="157"/>
      <c r="AP9" s="148"/>
      <c r="AQ9" s="8"/>
      <c r="AR9" s="142">
        <f t="shared" si="1"/>
        <v>1</v>
      </c>
      <c r="AS9" s="142" t="str">
        <f>C9</f>
        <v>z</v>
      </c>
      <c r="AT9" s="142"/>
      <c r="AU9" s="152"/>
      <c r="AV9" s="160" t="str">
        <f t="shared" si="2"/>
        <v>z </v>
      </c>
      <c r="AW9" s="96"/>
    </row>
    <row r="10" spans="1:49" ht="13.5" customHeight="1">
      <c r="A10" s="127">
        <v>2</v>
      </c>
      <c r="B10" s="127" t="s">
        <v>124</v>
      </c>
      <c r="C10" s="319" t="s">
        <v>88</v>
      </c>
      <c r="D10" s="321"/>
      <c r="E10" s="127"/>
      <c r="F10" s="129"/>
      <c r="G10" s="318"/>
      <c r="H10" s="128"/>
      <c r="I10" s="128"/>
      <c r="J10" s="128"/>
      <c r="K10" s="128"/>
      <c r="L10" s="129"/>
      <c r="M10" s="129"/>
      <c r="N10" s="128"/>
      <c r="O10" s="129"/>
      <c r="P10" s="129"/>
      <c r="Q10" s="128"/>
      <c r="R10" s="129"/>
      <c r="S10" s="128"/>
      <c r="T10" s="128"/>
      <c r="U10" s="129"/>
      <c r="V10" s="100"/>
      <c r="W10" s="127"/>
      <c r="X10" s="127"/>
      <c r="Y10" s="129"/>
      <c r="Z10" s="127"/>
      <c r="AA10" s="127"/>
      <c r="AB10" s="127"/>
      <c r="AC10" s="129"/>
      <c r="AD10" s="127"/>
      <c r="AE10" s="127"/>
      <c r="AF10" s="127"/>
      <c r="AG10" s="129"/>
      <c r="AH10" s="128"/>
      <c r="AI10" s="128"/>
      <c r="AJ10" s="128"/>
      <c r="AK10" s="252"/>
      <c r="AL10" s="125"/>
      <c r="AM10" s="130">
        <f t="shared" si="3"/>
        <v>13</v>
      </c>
      <c r="AN10" s="130"/>
      <c r="AO10" s="306" t="str">
        <f>C10</f>
        <v>3 Blind Mice</v>
      </c>
      <c r="AP10" s="131"/>
      <c r="AQ10" s="9"/>
      <c r="AR10" s="100">
        <f t="shared" si="1"/>
        <v>2</v>
      </c>
      <c r="AS10" s="319" t="str">
        <f>AO10</f>
        <v>3 Blind Mice</v>
      </c>
      <c r="AT10" s="316"/>
      <c r="AU10" s="132"/>
      <c r="AV10" s="96" t="str">
        <f t="shared" si="2"/>
        <v>3 Blind Mice </v>
      </c>
      <c r="AW10" s="96"/>
    </row>
    <row r="11" spans="1:49" ht="13.5" customHeight="1">
      <c r="A11" s="127">
        <v>2</v>
      </c>
      <c r="B11" s="127" t="s">
        <v>211</v>
      </c>
      <c r="C11" s="308" t="s">
        <v>30</v>
      </c>
      <c r="D11" s="307" t="s">
        <v>151</v>
      </c>
      <c r="E11" s="127"/>
      <c r="F11" s="129"/>
      <c r="G11" s="151">
        <v>15</v>
      </c>
      <c r="H11" s="133"/>
      <c r="I11" s="133">
        <v>35</v>
      </c>
      <c r="J11" s="133" t="s">
        <v>196</v>
      </c>
      <c r="K11" s="133" t="s">
        <v>196</v>
      </c>
      <c r="L11" s="137" t="s">
        <v>196</v>
      </c>
      <c r="M11" s="137">
        <v>20</v>
      </c>
      <c r="N11" s="151" t="s">
        <v>196</v>
      </c>
      <c r="O11" s="137" t="s">
        <v>196</v>
      </c>
      <c r="P11" s="137">
        <v>40</v>
      </c>
      <c r="Q11" s="151">
        <v>20</v>
      </c>
      <c r="R11" s="137" t="s">
        <v>198</v>
      </c>
      <c r="S11" s="151">
        <v>10</v>
      </c>
      <c r="T11" s="151" t="s">
        <v>198</v>
      </c>
      <c r="U11" s="137">
        <v>10</v>
      </c>
      <c r="V11" s="136"/>
      <c r="W11" s="136"/>
      <c r="X11" s="136"/>
      <c r="Y11" s="137"/>
      <c r="Z11" s="136"/>
      <c r="AA11" s="135"/>
      <c r="AB11" s="135"/>
      <c r="AC11" s="134"/>
      <c r="AD11" s="135"/>
      <c r="AE11" s="135"/>
      <c r="AF11" s="135"/>
      <c r="AG11" s="134" t="s">
        <v>196</v>
      </c>
      <c r="AH11" s="133"/>
      <c r="AI11" s="133"/>
      <c r="AJ11" s="133"/>
      <c r="AK11" s="156"/>
      <c r="AL11" s="125">
        <f>SUM(H11:AG11)+AJ11+AK11</f>
        <v>135</v>
      </c>
      <c r="AM11" s="130">
        <f t="shared" si="3"/>
        <v>13</v>
      </c>
      <c r="AN11" s="130">
        <v>1</v>
      </c>
      <c r="AO11" s="125">
        <f>-(((AM11-AN11+2)*10)-AL11)-G11</f>
        <v>-20</v>
      </c>
      <c r="AP11" s="131">
        <f>((25-AM11-1)*10)-AO11</f>
        <v>130</v>
      </c>
      <c r="AQ11" s="8"/>
      <c r="AR11" s="104">
        <f t="shared" si="1"/>
        <v>2</v>
      </c>
      <c r="AS11" s="104" t="str">
        <f aca="true" t="shared" si="5" ref="AS11:AT13">C11</f>
        <v>Nancy</v>
      </c>
      <c r="AT11" s="104" t="str">
        <f t="shared" si="5"/>
        <v>Waskiewicz</v>
      </c>
      <c r="AU11" s="132">
        <f>AP11</f>
        <v>130</v>
      </c>
      <c r="AV11" s="122" t="str">
        <f t="shared" si="2"/>
        <v>Nancy Waskiewicz</v>
      </c>
      <c r="AW11" s="96"/>
    </row>
    <row r="12" spans="1:49" ht="13.5" customHeight="1">
      <c r="A12" s="127">
        <v>2</v>
      </c>
      <c r="B12" s="127" t="s">
        <v>212</v>
      </c>
      <c r="C12" s="308" t="s">
        <v>142</v>
      </c>
      <c r="D12" s="307" t="s">
        <v>143</v>
      </c>
      <c r="E12" s="127"/>
      <c r="F12" s="129"/>
      <c r="G12" s="151">
        <v>15</v>
      </c>
      <c r="H12" s="133"/>
      <c r="I12" s="133">
        <v>15</v>
      </c>
      <c r="J12" s="133">
        <v>30</v>
      </c>
      <c r="K12" s="133" t="s">
        <v>196</v>
      </c>
      <c r="L12" s="137" t="s">
        <v>196</v>
      </c>
      <c r="M12" s="137">
        <v>10</v>
      </c>
      <c r="N12" s="151">
        <v>30</v>
      </c>
      <c r="O12" s="137" t="s">
        <v>196</v>
      </c>
      <c r="P12" s="137">
        <v>30</v>
      </c>
      <c r="Q12" s="151" t="s">
        <v>196</v>
      </c>
      <c r="R12" s="137">
        <v>20</v>
      </c>
      <c r="S12" s="151" t="s">
        <v>196</v>
      </c>
      <c r="T12" s="151">
        <v>20</v>
      </c>
      <c r="U12" s="137" t="s">
        <v>196</v>
      </c>
      <c r="V12" s="136"/>
      <c r="W12" s="136"/>
      <c r="X12" s="136"/>
      <c r="Y12" s="137"/>
      <c r="Z12" s="136"/>
      <c r="AA12" s="135"/>
      <c r="AB12" s="135"/>
      <c r="AC12" s="134"/>
      <c r="AD12" s="135"/>
      <c r="AE12" s="135"/>
      <c r="AF12" s="135"/>
      <c r="AG12" s="134" t="s">
        <v>196</v>
      </c>
      <c r="AH12" s="133"/>
      <c r="AI12" s="133"/>
      <c r="AJ12" s="133"/>
      <c r="AK12" s="156"/>
      <c r="AL12" s="125">
        <f>SUM(H12:AG12)+AJ12+AK12</f>
        <v>155</v>
      </c>
      <c r="AM12" s="130">
        <f t="shared" si="3"/>
        <v>13</v>
      </c>
      <c r="AN12" s="130">
        <v>1</v>
      </c>
      <c r="AO12" s="125">
        <f>-(((AM12-AN12+2)*10)-AL12)-G12</f>
        <v>0</v>
      </c>
      <c r="AP12" s="131">
        <f>((25-AM12-1)*10)-AO12</f>
        <v>110</v>
      </c>
      <c r="AQ12" s="9"/>
      <c r="AR12" s="104">
        <f t="shared" si="1"/>
        <v>2</v>
      </c>
      <c r="AS12" s="104" t="str">
        <f t="shared" si="5"/>
        <v>Denise</v>
      </c>
      <c r="AT12" s="104" t="str">
        <f t="shared" si="5"/>
        <v>Goldie</v>
      </c>
      <c r="AU12" s="132">
        <f>AP12</f>
        <v>110</v>
      </c>
      <c r="AV12" s="96" t="str">
        <f t="shared" si="2"/>
        <v>Denise Goldie</v>
      </c>
      <c r="AW12" s="96"/>
    </row>
    <row r="13" spans="1:49" ht="13.5" customHeight="1">
      <c r="A13" s="127">
        <v>2</v>
      </c>
      <c r="B13" s="127" t="s">
        <v>213</v>
      </c>
      <c r="C13" s="308" t="s">
        <v>144</v>
      </c>
      <c r="D13" s="307" t="s">
        <v>149</v>
      </c>
      <c r="E13" s="107"/>
      <c r="F13" s="129"/>
      <c r="G13" s="151">
        <v>16</v>
      </c>
      <c r="H13" s="133">
        <v>56</v>
      </c>
      <c r="I13" s="133" t="s">
        <v>196</v>
      </c>
      <c r="J13" s="133" t="s">
        <v>196</v>
      </c>
      <c r="K13" s="133" t="s">
        <v>196</v>
      </c>
      <c r="L13" s="137">
        <v>40</v>
      </c>
      <c r="M13" s="137" t="s">
        <v>196</v>
      </c>
      <c r="N13" s="151" t="s">
        <v>196</v>
      </c>
      <c r="O13" s="137" t="s">
        <v>196</v>
      </c>
      <c r="P13" s="137">
        <v>30</v>
      </c>
      <c r="Q13" s="151" t="s">
        <v>196</v>
      </c>
      <c r="R13" s="137" t="s">
        <v>223</v>
      </c>
      <c r="S13" s="151">
        <v>30</v>
      </c>
      <c r="T13" s="151" t="s">
        <v>196</v>
      </c>
      <c r="U13" s="137">
        <v>10</v>
      </c>
      <c r="V13" s="136" t="s">
        <v>196</v>
      </c>
      <c r="W13" s="136"/>
      <c r="X13" s="136"/>
      <c r="Y13" s="137"/>
      <c r="Z13" s="136"/>
      <c r="AA13" s="135"/>
      <c r="AB13" s="135"/>
      <c r="AC13" s="134"/>
      <c r="AD13" s="135"/>
      <c r="AE13" s="135"/>
      <c r="AF13" s="135"/>
      <c r="AG13" s="134" t="s">
        <v>196</v>
      </c>
      <c r="AH13" s="133"/>
      <c r="AI13" s="133"/>
      <c r="AJ13" s="133"/>
      <c r="AK13" s="156"/>
      <c r="AL13" s="125">
        <f>SUM(H13:AG13)+AJ13+AK13</f>
        <v>166</v>
      </c>
      <c r="AM13" s="130">
        <f t="shared" si="3"/>
        <v>13</v>
      </c>
      <c r="AN13" s="130">
        <v>1</v>
      </c>
      <c r="AO13" s="125">
        <f>-(((AM13-AN13+2)*10)-AL13)-G13</f>
        <v>10</v>
      </c>
      <c r="AP13" s="131">
        <f>((25-AM13-1)*10)-AO13</f>
        <v>100</v>
      </c>
      <c r="AQ13" s="9"/>
      <c r="AR13" s="105">
        <f t="shared" si="1"/>
        <v>2</v>
      </c>
      <c r="AS13" s="105" t="str">
        <f t="shared" si="5"/>
        <v>Greg</v>
      </c>
      <c r="AT13" s="105" t="str">
        <f t="shared" si="5"/>
        <v>Skotzke</v>
      </c>
      <c r="AU13" s="132">
        <f>AP13</f>
        <v>100</v>
      </c>
      <c r="AV13" s="96" t="str">
        <f t="shared" si="2"/>
        <v>Greg Skotzke</v>
      </c>
      <c r="AW13" s="96"/>
    </row>
    <row r="14" spans="1:49" ht="13.5" customHeight="1">
      <c r="A14" s="139">
        <v>2</v>
      </c>
      <c r="B14" s="139" t="s">
        <v>125</v>
      </c>
      <c r="C14" s="160" t="s">
        <v>125</v>
      </c>
      <c r="D14" s="313"/>
      <c r="E14" s="139"/>
      <c r="F14" s="141"/>
      <c r="G14" s="328"/>
      <c r="H14" s="140"/>
      <c r="I14" s="140"/>
      <c r="J14" s="140"/>
      <c r="K14" s="140"/>
      <c r="L14" s="141"/>
      <c r="M14" s="141"/>
      <c r="N14" s="140"/>
      <c r="O14" s="141"/>
      <c r="P14" s="141"/>
      <c r="Q14" s="140"/>
      <c r="R14" s="141"/>
      <c r="S14" s="140"/>
      <c r="T14" s="140"/>
      <c r="U14" s="141"/>
      <c r="V14" s="139"/>
      <c r="W14" s="139"/>
      <c r="X14" s="139"/>
      <c r="Y14" s="141"/>
      <c r="Z14" s="142"/>
      <c r="AA14" s="139"/>
      <c r="AB14" s="139"/>
      <c r="AC14" s="141"/>
      <c r="AD14" s="139"/>
      <c r="AE14" s="139"/>
      <c r="AF14" s="139"/>
      <c r="AG14" s="141"/>
      <c r="AH14" s="140"/>
      <c r="AI14" s="140"/>
      <c r="AJ14" s="140"/>
      <c r="AK14" s="253"/>
      <c r="AL14" s="145"/>
      <c r="AM14" s="146">
        <f t="shared" si="3"/>
        <v>13</v>
      </c>
      <c r="AN14" s="146"/>
      <c r="AO14" s="147"/>
      <c r="AP14" s="148"/>
      <c r="AQ14" s="8"/>
      <c r="AR14" s="142">
        <f t="shared" si="1"/>
        <v>2</v>
      </c>
      <c r="AS14" s="142" t="str">
        <f>C14</f>
        <v>z</v>
      </c>
      <c r="AT14" s="142"/>
      <c r="AU14" s="149"/>
      <c r="AV14" s="160" t="str">
        <f t="shared" si="2"/>
        <v>z </v>
      </c>
      <c r="AW14" s="96"/>
    </row>
    <row r="15" spans="1:49" ht="13.5" customHeight="1">
      <c r="A15" s="127">
        <v>3</v>
      </c>
      <c r="B15" s="127" t="s">
        <v>124</v>
      </c>
      <c r="C15" s="319" t="s">
        <v>185</v>
      </c>
      <c r="D15" s="320"/>
      <c r="E15" s="107"/>
      <c r="F15" s="129"/>
      <c r="G15" s="318"/>
      <c r="H15" s="128"/>
      <c r="I15" s="124"/>
      <c r="J15" s="128"/>
      <c r="K15" s="128"/>
      <c r="L15" s="129"/>
      <c r="M15" s="129"/>
      <c r="N15" s="128"/>
      <c r="O15" s="129"/>
      <c r="P15" s="123"/>
      <c r="Q15" s="128"/>
      <c r="R15" s="150"/>
      <c r="S15" s="128"/>
      <c r="T15" s="128"/>
      <c r="U15" s="129"/>
      <c r="V15" s="127"/>
      <c r="W15" s="127"/>
      <c r="X15" s="127"/>
      <c r="Y15" s="129"/>
      <c r="Z15" s="100"/>
      <c r="AA15" s="127"/>
      <c r="AB15" s="127"/>
      <c r="AC15" s="129"/>
      <c r="AD15" s="127"/>
      <c r="AE15" s="127"/>
      <c r="AF15" s="127"/>
      <c r="AG15" s="129"/>
      <c r="AH15" s="128"/>
      <c r="AI15" s="128"/>
      <c r="AJ15" s="128"/>
      <c r="AK15" s="252"/>
      <c r="AL15" s="125"/>
      <c r="AM15" s="130">
        <f t="shared" si="3"/>
        <v>13</v>
      </c>
      <c r="AN15" s="130"/>
      <c r="AO15" s="306" t="str">
        <f>C15</f>
        <v>Here For The Beer</v>
      </c>
      <c r="AP15" s="131"/>
      <c r="AQ15" s="9"/>
      <c r="AR15" s="101">
        <f t="shared" si="1"/>
        <v>3</v>
      </c>
      <c r="AS15" s="319" t="str">
        <f>AO15</f>
        <v>Here For The Beer</v>
      </c>
      <c r="AT15" s="315"/>
      <c r="AU15" s="132"/>
      <c r="AV15" s="96" t="str">
        <f t="shared" si="2"/>
        <v>Here For The Beer </v>
      </c>
      <c r="AW15" s="122"/>
    </row>
    <row r="16" spans="1:49" ht="13.5" customHeight="1">
      <c r="A16" s="127">
        <v>3</v>
      </c>
      <c r="B16" s="127" t="s">
        <v>211</v>
      </c>
      <c r="C16" s="308" t="s">
        <v>142</v>
      </c>
      <c r="D16" s="307" t="s">
        <v>162</v>
      </c>
      <c r="E16" s="107"/>
      <c r="F16" s="129"/>
      <c r="G16" s="151">
        <v>15</v>
      </c>
      <c r="H16" s="133">
        <v>15</v>
      </c>
      <c r="I16" s="133">
        <v>20</v>
      </c>
      <c r="J16" s="133">
        <v>10</v>
      </c>
      <c r="K16" s="133">
        <v>10</v>
      </c>
      <c r="L16" s="137">
        <v>10</v>
      </c>
      <c r="M16" s="137">
        <v>10</v>
      </c>
      <c r="N16" s="151">
        <v>10</v>
      </c>
      <c r="O16" s="137">
        <v>10</v>
      </c>
      <c r="P16" s="137">
        <v>10</v>
      </c>
      <c r="Q16" s="151">
        <v>10</v>
      </c>
      <c r="R16" s="137" t="s">
        <v>196</v>
      </c>
      <c r="S16" s="151">
        <v>20</v>
      </c>
      <c r="T16" s="151">
        <v>10</v>
      </c>
      <c r="U16" s="137">
        <v>10</v>
      </c>
      <c r="V16" s="136"/>
      <c r="W16" s="136"/>
      <c r="X16" s="136"/>
      <c r="Y16" s="137"/>
      <c r="Z16" s="136"/>
      <c r="AA16" s="135"/>
      <c r="AB16" s="135"/>
      <c r="AC16" s="134"/>
      <c r="AD16" s="135"/>
      <c r="AE16" s="135"/>
      <c r="AF16" s="135"/>
      <c r="AG16" s="134" t="s">
        <v>196</v>
      </c>
      <c r="AH16" s="133"/>
      <c r="AI16" s="133"/>
      <c r="AJ16" s="133">
        <v>11.5</v>
      </c>
      <c r="AK16" s="156"/>
      <c r="AL16" s="125">
        <f>SUM(H16:AG16)+AJ16+AK16</f>
        <v>166.5</v>
      </c>
      <c r="AM16" s="130">
        <f t="shared" si="3"/>
        <v>13</v>
      </c>
      <c r="AN16" s="153">
        <v>1</v>
      </c>
      <c r="AO16" s="125">
        <f>-(((AM16-AN16+2)*10)-AL16)-G16</f>
        <v>11.5</v>
      </c>
      <c r="AP16" s="131">
        <f>((25-AM16-1)*10)-AO16</f>
        <v>98.5</v>
      </c>
      <c r="AQ16" s="9"/>
      <c r="AR16" s="105">
        <f t="shared" si="1"/>
        <v>3</v>
      </c>
      <c r="AS16" s="105" t="str">
        <f aca="true" t="shared" si="6" ref="AS16:AT19">C16</f>
        <v>Denise</v>
      </c>
      <c r="AT16" s="105" t="str">
        <f t="shared" si="6"/>
        <v>Dunn</v>
      </c>
      <c r="AU16" s="132">
        <f>AP16</f>
        <v>98.5</v>
      </c>
      <c r="AV16" s="96" t="str">
        <f t="shared" si="2"/>
        <v>Denise Dunn</v>
      </c>
      <c r="AW16" s="96"/>
    </row>
    <row r="17" spans="1:49" ht="13.5" customHeight="1">
      <c r="A17" s="127">
        <v>3</v>
      </c>
      <c r="B17" s="127" t="s">
        <v>212</v>
      </c>
      <c r="C17" s="308" t="s">
        <v>138</v>
      </c>
      <c r="D17" s="307" t="s">
        <v>150</v>
      </c>
      <c r="E17" s="107" t="s">
        <v>181</v>
      </c>
      <c r="F17" s="129" t="s">
        <v>182</v>
      </c>
      <c r="G17" s="151">
        <v>15</v>
      </c>
      <c r="H17" s="133"/>
      <c r="I17" s="133">
        <v>25</v>
      </c>
      <c r="J17" s="133">
        <v>10</v>
      </c>
      <c r="K17" s="133">
        <v>10</v>
      </c>
      <c r="L17" s="137">
        <v>20</v>
      </c>
      <c r="M17" s="137">
        <v>10</v>
      </c>
      <c r="N17" s="151" t="s">
        <v>223</v>
      </c>
      <c r="O17" s="137" t="s">
        <v>223</v>
      </c>
      <c r="P17" s="137">
        <v>20</v>
      </c>
      <c r="Q17" s="151">
        <v>5</v>
      </c>
      <c r="R17" s="137" t="s">
        <v>8</v>
      </c>
      <c r="S17" s="151" t="s">
        <v>8</v>
      </c>
      <c r="T17" s="151">
        <v>20</v>
      </c>
      <c r="U17" s="137" t="s">
        <v>8</v>
      </c>
      <c r="V17" s="136"/>
      <c r="W17" s="136"/>
      <c r="X17" s="136"/>
      <c r="Y17" s="137"/>
      <c r="Z17" s="136"/>
      <c r="AA17" s="135"/>
      <c r="AB17" s="135"/>
      <c r="AC17" s="134"/>
      <c r="AD17" s="135"/>
      <c r="AE17" s="135"/>
      <c r="AF17" s="135"/>
      <c r="AG17" s="134" t="s">
        <v>196</v>
      </c>
      <c r="AH17" s="133"/>
      <c r="AI17" s="133"/>
      <c r="AJ17" s="133">
        <v>46</v>
      </c>
      <c r="AK17" s="156">
        <v>20</v>
      </c>
      <c r="AL17" s="125">
        <f>SUM(H17:AG17)+AJ17+AK17</f>
        <v>186</v>
      </c>
      <c r="AM17" s="130">
        <f t="shared" si="3"/>
        <v>13</v>
      </c>
      <c r="AN17" s="130">
        <v>1</v>
      </c>
      <c r="AO17" s="125">
        <f>-(((AM17-AN17+2)*10)-AL17)-G17</f>
        <v>31</v>
      </c>
      <c r="AP17" s="131">
        <f>((25-AM17-1)*10)-AO17</f>
        <v>79</v>
      </c>
      <c r="AQ17" s="9"/>
      <c r="AR17" s="105">
        <f t="shared" si="1"/>
        <v>3</v>
      </c>
      <c r="AS17" s="105" t="str">
        <f t="shared" si="6"/>
        <v>Kathy</v>
      </c>
      <c r="AT17" s="105" t="str">
        <f t="shared" si="6"/>
        <v>Wyrwas</v>
      </c>
      <c r="AU17" s="132">
        <f>AP17</f>
        <v>79</v>
      </c>
      <c r="AV17" s="96" t="str">
        <f t="shared" si="2"/>
        <v>Kathy Wyrwas</v>
      </c>
      <c r="AW17" s="96"/>
    </row>
    <row r="18" spans="1:49" ht="13.5" customHeight="1">
      <c r="A18" s="127">
        <v>3</v>
      </c>
      <c r="B18" s="127" t="s">
        <v>213</v>
      </c>
      <c r="C18" s="308" t="s">
        <v>194</v>
      </c>
      <c r="D18" s="307" t="s">
        <v>195</v>
      </c>
      <c r="E18" s="107"/>
      <c r="F18" s="129" t="s">
        <v>217</v>
      </c>
      <c r="G18" s="151"/>
      <c r="H18" s="133"/>
      <c r="I18" s="133">
        <v>20</v>
      </c>
      <c r="J18" s="133">
        <v>10</v>
      </c>
      <c r="K18" s="133">
        <v>10</v>
      </c>
      <c r="L18" s="137" t="s">
        <v>223</v>
      </c>
      <c r="M18" s="137">
        <v>20</v>
      </c>
      <c r="N18" s="151">
        <v>10</v>
      </c>
      <c r="O18" s="137">
        <v>10</v>
      </c>
      <c r="P18" s="137">
        <v>10</v>
      </c>
      <c r="Q18" s="151">
        <v>10</v>
      </c>
      <c r="R18" s="137">
        <v>20</v>
      </c>
      <c r="S18" s="151" t="s">
        <v>196</v>
      </c>
      <c r="T18" s="151">
        <v>10</v>
      </c>
      <c r="U18" s="137">
        <v>10</v>
      </c>
      <c r="V18" s="136"/>
      <c r="W18" s="136"/>
      <c r="X18" s="136"/>
      <c r="Y18" s="137"/>
      <c r="Z18" s="136"/>
      <c r="AA18" s="135"/>
      <c r="AB18" s="135"/>
      <c r="AC18" s="134"/>
      <c r="AD18" s="135"/>
      <c r="AE18" s="135"/>
      <c r="AF18" s="135"/>
      <c r="AG18" s="134" t="s">
        <v>196</v>
      </c>
      <c r="AH18" s="133"/>
      <c r="AI18" s="133"/>
      <c r="AJ18" s="133"/>
      <c r="AK18" s="156"/>
      <c r="AL18" s="125">
        <f>SUM(H18:AG18)+AJ18+AK18</f>
        <v>140</v>
      </c>
      <c r="AM18" s="130">
        <f t="shared" si="3"/>
        <v>13</v>
      </c>
      <c r="AN18" s="153">
        <v>1</v>
      </c>
      <c r="AO18" s="125">
        <f>-(((AM18-AN18+2)*10)-AL18)-G18</f>
        <v>0</v>
      </c>
      <c r="AP18" s="131">
        <f>((25-AM18-1)*10)-AO18</f>
        <v>110</v>
      </c>
      <c r="AQ18" s="9"/>
      <c r="AR18" s="105">
        <f t="shared" si="1"/>
        <v>3</v>
      </c>
      <c r="AS18" s="105" t="str">
        <f t="shared" si="6"/>
        <v>Ray</v>
      </c>
      <c r="AT18" s="105" t="str">
        <f t="shared" si="6"/>
        <v>Card</v>
      </c>
      <c r="AU18" s="132">
        <f>AP18</f>
        <v>110</v>
      </c>
      <c r="AV18" s="96" t="str">
        <f t="shared" si="2"/>
        <v>Ray Card</v>
      </c>
      <c r="AW18" s="96"/>
    </row>
    <row r="19" spans="1:49" ht="13.5" customHeight="1">
      <c r="A19" s="127">
        <v>3</v>
      </c>
      <c r="B19" s="127" t="s">
        <v>231</v>
      </c>
      <c r="C19" s="308" t="s">
        <v>228</v>
      </c>
      <c r="D19" s="307" t="s">
        <v>233</v>
      </c>
      <c r="E19" s="107"/>
      <c r="F19" s="129" t="s">
        <v>237</v>
      </c>
      <c r="G19" s="151"/>
      <c r="H19" s="133"/>
      <c r="I19" s="133" t="s">
        <v>229</v>
      </c>
      <c r="J19" s="133" t="s">
        <v>229</v>
      </c>
      <c r="K19" s="133" t="s">
        <v>229</v>
      </c>
      <c r="L19" s="137" t="s">
        <v>229</v>
      </c>
      <c r="M19" s="137" t="s">
        <v>229</v>
      </c>
      <c r="N19" s="151" t="s">
        <v>229</v>
      </c>
      <c r="O19" s="137" t="s">
        <v>229</v>
      </c>
      <c r="P19" s="137" t="s">
        <v>229</v>
      </c>
      <c r="Q19" s="151">
        <v>5</v>
      </c>
      <c r="R19" s="137">
        <v>5</v>
      </c>
      <c r="S19" s="151">
        <v>5</v>
      </c>
      <c r="T19" s="151" t="s">
        <v>229</v>
      </c>
      <c r="U19" s="137">
        <v>5</v>
      </c>
      <c r="V19" s="136"/>
      <c r="W19" s="136"/>
      <c r="X19" s="136"/>
      <c r="Y19" s="137"/>
      <c r="Z19" s="136"/>
      <c r="AA19" s="135"/>
      <c r="AB19" s="135"/>
      <c r="AC19" s="134"/>
      <c r="AD19" s="135"/>
      <c r="AE19" s="135"/>
      <c r="AF19" s="135"/>
      <c r="AG19" s="134"/>
      <c r="AH19" s="133"/>
      <c r="AI19" s="133"/>
      <c r="AJ19" s="133"/>
      <c r="AK19" s="156"/>
      <c r="AL19" s="125">
        <f>SUM(H19:AG19)+AJ19+AK19</f>
        <v>20</v>
      </c>
      <c r="AM19" s="130">
        <f t="shared" si="3"/>
        <v>13</v>
      </c>
      <c r="AN19" s="153"/>
      <c r="AO19" s="125"/>
      <c r="AP19" s="131"/>
      <c r="AQ19" s="9"/>
      <c r="AR19" s="105"/>
      <c r="AS19" s="105" t="str">
        <f t="shared" si="6"/>
        <v>Steve</v>
      </c>
      <c r="AT19" s="105" t="str">
        <f t="shared" si="6"/>
        <v>Brookins</v>
      </c>
      <c r="AU19" s="132"/>
      <c r="AV19" s="96"/>
      <c r="AW19" s="96"/>
    </row>
    <row r="20" spans="1:49" ht="13.5" customHeight="1">
      <c r="A20" s="139">
        <v>3</v>
      </c>
      <c r="B20" s="139" t="s">
        <v>125</v>
      </c>
      <c r="C20" s="160" t="s">
        <v>125</v>
      </c>
      <c r="D20" s="313"/>
      <c r="E20" s="139"/>
      <c r="F20" s="141"/>
      <c r="G20" s="328"/>
      <c r="H20" s="140"/>
      <c r="I20" s="140"/>
      <c r="J20" s="140"/>
      <c r="K20" s="140"/>
      <c r="L20" s="141"/>
      <c r="M20" s="141"/>
      <c r="N20" s="140"/>
      <c r="O20" s="141"/>
      <c r="P20" s="141"/>
      <c r="Q20" s="144"/>
      <c r="R20" s="141"/>
      <c r="S20" s="140"/>
      <c r="T20" s="140"/>
      <c r="U20" s="141"/>
      <c r="V20" s="139"/>
      <c r="W20" s="139"/>
      <c r="X20" s="139"/>
      <c r="Y20" s="143"/>
      <c r="Z20" s="139"/>
      <c r="AA20" s="142"/>
      <c r="AB20" s="139"/>
      <c r="AC20" s="141"/>
      <c r="AD20" s="139"/>
      <c r="AE20" s="139"/>
      <c r="AF20" s="139"/>
      <c r="AG20" s="143"/>
      <c r="AH20" s="144"/>
      <c r="AI20" s="144"/>
      <c r="AJ20" s="144"/>
      <c r="AK20" s="253"/>
      <c r="AL20" s="145"/>
      <c r="AM20" s="146">
        <f t="shared" si="3"/>
        <v>13</v>
      </c>
      <c r="AN20" s="146"/>
      <c r="AO20" s="147"/>
      <c r="AP20" s="148"/>
      <c r="AQ20" s="8"/>
      <c r="AR20" s="142">
        <f t="shared" si="1"/>
        <v>3</v>
      </c>
      <c r="AS20" s="142" t="str">
        <f>C20</f>
        <v>z</v>
      </c>
      <c r="AT20" s="142"/>
      <c r="AU20" s="149"/>
      <c r="AV20" s="160" t="str">
        <f t="shared" si="2"/>
        <v>z </v>
      </c>
      <c r="AW20" s="96"/>
    </row>
    <row r="21" spans="1:49" ht="13.5" customHeight="1">
      <c r="A21" s="127">
        <v>4</v>
      </c>
      <c r="B21" s="127" t="s">
        <v>124</v>
      </c>
      <c r="C21" s="319" t="s">
        <v>90</v>
      </c>
      <c r="D21" s="316"/>
      <c r="E21" s="127"/>
      <c r="F21" s="129"/>
      <c r="G21" s="128"/>
      <c r="H21" s="128"/>
      <c r="I21" s="128"/>
      <c r="J21" s="128"/>
      <c r="K21" s="128"/>
      <c r="L21" s="129"/>
      <c r="M21" s="129"/>
      <c r="N21" s="128"/>
      <c r="O21" s="129"/>
      <c r="P21" s="129"/>
      <c r="Q21" s="128"/>
      <c r="R21" s="129"/>
      <c r="S21" s="128"/>
      <c r="T21" s="103"/>
      <c r="U21" s="98"/>
      <c r="V21" s="127"/>
      <c r="W21" s="127"/>
      <c r="X21" s="127"/>
      <c r="Y21" s="129"/>
      <c r="Z21" s="127"/>
      <c r="AA21" s="127"/>
      <c r="AB21" s="127"/>
      <c r="AC21" s="129"/>
      <c r="AD21" s="100"/>
      <c r="AE21" s="100"/>
      <c r="AF21" s="127"/>
      <c r="AG21" s="129"/>
      <c r="AH21" s="128"/>
      <c r="AI21" s="128"/>
      <c r="AJ21" s="128"/>
      <c r="AK21" s="252"/>
      <c r="AL21" s="125"/>
      <c r="AM21" s="130">
        <f aca="true" t="shared" si="7" ref="AM21:AM31">AM20</f>
        <v>13</v>
      </c>
      <c r="AN21" s="130">
        <v>1</v>
      </c>
      <c r="AO21" s="306" t="str">
        <f>C21</f>
        <v>2 Men &amp; a Lady</v>
      </c>
      <c r="AP21" s="131"/>
      <c r="AQ21" s="8"/>
      <c r="AR21" s="104">
        <f t="shared" si="1"/>
        <v>4</v>
      </c>
      <c r="AS21" s="319" t="str">
        <f>AO21</f>
        <v>2 Men &amp; a Lady</v>
      </c>
      <c r="AT21" s="316"/>
      <c r="AU21" s="132"/>
      <c r="AV21" s="122" t="str">
        <f t="shared" si="2"/>
        <v>2 Men &amp; a Lady </v>
      </c>
      <c r="AW21" s="96"/>
    </row>
    <row r="22" spans="1:49" ht="13.5" customHeight="1">
      <c r="A22" s="127">
        <v>4</v>
      </c>
      <c r="B22" s="127" t="s">
        <v>211</v>
      </c>
      <c r="C22" s="308" t="s">
        <v>11</v>
      </c>
      <c r="D22" s="307" t="s">
        <v>140</v>
      </c>
      <c r="E22" s="107"/>
      <c r="F22" s="129"/>
      <c r="G22" s="151">
        <v>15</v>
      </c>
      <c r="H22" s="133"/>
      <c r="I22" s="133" t="s">
        <v>196</v>
      </c>
      <c r="J22" s="133">
        <v>55</v>
      </c>
      <c r="K22" s="133" t="s">
        <v>196</v>
      </c>
      <c r="L22" s="137">
        <v>20</v>
      </c>
      <c r="M22" s="137" t="s">
        <v>223</v>
      </c>
      <c r="N22" s="151">
        <v>20</v>
      </c>
      <c r="O22" s="137" t="s">
        <v>196</v>
      </c>
      <c r="P22" s="137" t="s">
        <v>223</v>
      </c>
      <c r="Q22" s="151">
        <v>25</v>
      </c>
      <c r="R22" s="137" t="s">
        <v>196</v>
      </c>
      <c r="S22" s="151">
        <v>20</v>
      </c>
      <c r="T22" s="151" t="s">
        <v>196</v>
      </c>
      <c r="U22" s="137">
        <v>20</v>
      </c>
      <c r="V22" s="136" t="s">
        <v>196</v>
      </c>
      <c r="W22" s="136"/>
      <c r="X22" s="136"/>
      <c r="Y22" s="137"/>
      <c r="Z22" s="136"/>
      <c r="AA22" s="135"/>
      <c r="AB22" s="135"/>
      <c r="AC22" s="134"/>
      <c r="AD22" s="135"/>
      <c r="AE22" s="135"/>
      <c r="AF22" s="135"/>
      <c r="AG22" s="134" t="s">
        <v>196</v>
      </c>
      <c r="AH22" s="133"/>
      <c r="AI22" s="133"/>
      <c r="AJ22" s="133"/>
      <c r="AK22" s="156">
        <v>5</v>
      </c>
      <c r="AL22" s="125">
        <f>SUM(H22:AG22)+AJ22+AK22</f>
        <v>165</v>
      </c>
      <c r="AM22" s="130">
        <f t="shared" si="7"/>
        <v>13</v>
      </c>
      <c r="AN22" s="130">
        <v>1</v>
      </c>
      <c r="AO22" s="125">
        <f>-(((AM22-AN22+2)*10)-AL22)-G22</f>
        <v>10</v>
      </c>
      <c r="AP22" s="131">
        <f>((25-AM22-1)*10)-AO22</f>
        <v>100</v>
      </c>
      <c r="AQ22" s="9"/>
      <c r="AR22" s="105">
        <f t="shared" si="1"/>
        <v>4</v>
      </c>
      <c r="AS22" s="105" t="str">
        <f aca="true" t="shared" si="8" ref="AS22:AT27">C22</f>
        <v>Jill</v>
      </c>
      <c r="AT22" s="105" t="str">
        <f t="shared" si="8"/>
        <v>Conway</v>
      </c>
      <c r="AU22" s="132">
        <f>AP22</f>
        <v>100</v>
      </c>
      <c r="AV22" s="96" t="str">
        <f t="shared" si="2"/>
        <v>Jill Conway</v>
      </c>
      <c r="AW22" s="96"/>
    </row>
    <row r="23" spans="1:49" ht="13.5" customHeight="1">
      <c r="A23" s="127">
        <v>4</v>
      </c>
      <c r="B23" s="127" t="s">
        <v>212</v>
      </c>
      <c r="C23" s="308" t="s">
        <v>12</v>
      </c>
      <c r="D23" s="307" t="s">
        <v>139</v>
      </c>
      <c r="E23" s="107" t="s">
        <v>180</v>
      </c>
      <c r="F23" s="129"/>
      <c r="G23" s="151">
        <v>16</v>
      </c>
      <c r="H23" s="133"/>
      <c r="I23" s="133">
        <v>36</v>
      </c>
      <c r="J23" s="133">
        <v>10</v>
      </c>
      <c r="K23" s="133">
        <v>10</v>
      </c>
      <c r="L23" s="137">
        <v>10</v>
      </c>
      <c r="M23" s="137">
        <v>10</v>
      </c>
      <c r="N23" s="151">
        <v>10</v>
      </c>
      <c r="O23" s="137">
        <v>10</v>
      </c>
      <c r="P23" s="137" t="s">
        <v>223</v>
      </c>
      <c r="Q23" s="137" t="s">
        <v>223</v>
      </c>
      <c r="R23" s="137" t="s">
        <v>223</v>
      </c>
      <c r="S23" s="151">
        <v>30</v>
      </c>
      <c r="T23" s="151" t="s">
        <v>8</v>
      </c>
      <c r="U23" s="137" t="s">
        <v>8</v>
      </c>
      <c r="V23" s="136"/>
      <c r="W23" s="136"/>
      <c r="X23" s="136"/>
      <c r="Y23" s="137"/>
      <c r="Z23" s="136"/>
      <c r="AA23" s="135"/>
      <c r="AB23" s="135"/>
      <c r="AC23" s="134"/>
      <c r="AD23" s="135"/>
      <c r="AE23" s="135"/>
      <c r="AF23" s="135"/>
      <c r="AG23" s="134" t="s">
        <v>196</v>
      </c>
      <c r="AH23" s="133"/>
      <c r="AI23" s="133"/>
      <c r="AJ23" s="330"/>
      <c r="AK23" s="156">
        <v>10</v>
      </c>
      <c r="AL23" s="125">
        <f>SUM(H23:AG23)+AJ32+AK23</f>
        <v>136</v>
      </c>
      <c r="AM23" s="130">
        <f t="shared" si="7"/>
        <v>13</v>
      </c>
      <c r="AN23" s="130">
        <v>1</v>
      </c>
      <c r="AO23" s="125">
        <f>-(((AM23-AN23+2)*10)-AL23)-G23</f>
        <v>-20</v>
      </c>
      <c r="AP23" s="131">
        <f>((25-AM23-1)*10)-AO23</f>
        <v>130</v>
      </c>
      <c r="AQ23" s="9"/>
      <c r="AR23" s="105">
        <f t="shared" si="1"/>
        <v>4</v>
      </c>
      <c r="AS23" s="105" t="str">
        <f t="shared" si="8"/>
        <v>Eddie</v>
      </c>
      <c r="AT23" s="105" t="str">
        <f t="shared" si="8"/>
        <v>Henderson</v>
      </c>
      <c r="AU23" s="132">
        <f>AP23</f>
        <v>130</v>
      </c>
      <c r="AV23" s="96" t="str">
        <f t="shared" si="2"/>
        <v>Eddie Henderson</v>
      </c>
      <c r="AW23" s="122"/>
    </row>
    <row r="24" spans="2:49" ht="13.5" customHeight="1">
      <c r="B24" s="127" t="s">
        <v>213</v>
      </c>
      <c r="C24" s="308" t="s">
        <v>31</v>
      </c>
      <c r="D24" s="307" t="s">
        <v>141</v>
      </c>
      <c r="E24" s="107"/>
      <c r="F24" s="129"/>
      <c r="G24" s="151">
        <v>16</v>
      </c>
      <c r="H24" s="133">
        <v>16</v>
      </c>
      <c r="I24" s="133">
        <v>20</v>
      </c>
      <c r="J24" s="133">
        <v>10</v>
      </c>
      <c r="K24" s="133">
        <v>10</v>
      </c>
      <c r="L24" s="137">
        <v>10</v>
      </c>
      <c r="M24" s="137">
        <v>10</v>
      </c>
      <c r="N24" s="151">
        <v>10</v>
      </c>
      <c r="O24" s="137">
        <v>10</v>
      </c>
      <c r="P24" s="137">
        <v>10</v>
      </c>
      <c r="Q24" s="151">
        <v>10</v>
      </c>
      <c r="R24" s="137">
        <v>10</v>
      </c>
      <c r="S24" s="151">
        <v>10</v>
      </c>
      <c r="T24" s="151">
        <v>10</v>
      </c>
      <c r="U24" s="137">
        <v>10</v>
      </c>
      <c r="V24" s="136"/>
      <c r="W24" s="136"/>
      <c r="X24" s="136"/>
      <c r="Y24" s="137"/>
      <c r="Z24" s="136"/>
      <c r="AA24" s="135"/>
      <c r="AB24" s="135"/>
      <c r="AC24" s="134"/>
      <c r="AD24" s="135"/>
      <c r="AE24" s="135"/>
      <c r="AF24" s="135"/>
      <c r="AG24" s="134" t="s">
        <v>196</v>
      </c>
      <c r="AH24" s="133"/>
      <c r="AI24" s="133"/>
      <c r="AJ24" s="133"/>
      <c r="AK24" s="133"/>
      <c r="AL24" s="125">
        <f>SUM(H24:AG24)+AJ24+AK24</f>
        <v>156</v>
      </c>
      <c r="AM24" s="130">
        <f t="shared" si="7"/>
        <v>13</v>
      </c>
      <c r="AN24" s="130">
        <v>1</v>
      </c>
      <c r="AO24" s="125">
        <f>-(((AM24-AN24+2)*10)-AL24)-G24</f>
        <v>0</v>
      </c>
      <c r="AP24" s="131">
        <f>((25-AM24-1)*10)-AO24</f>
        <v>110</v>
      </c>
      <c r="AQ24" s="9"/>
      <c r="AR24" s="105">
        <f>A25</f>
        <v>4</v>
      </c>
      <c r="AS24" s="105" t="str">
        <f t="shared" si="8"/>
        <v>Kevin</v>
      </c>
      <c r="AT24" s="105" t="str">
        <f t="shared" si="8"/>
        <v>Murphy</v>
      </c>
      <c r="AU24" s="132">
        <f>AP24</f>
        <v>110</v>
      </c>
      <c r="AV24" s="96" t="str">
        <f t="shared" si="2"/>
        <v>Kevin Murphy</v>
      </c>
      <c r="AW24" s="96"/>
    </row>
    <row r="25" spans="1:49" ht="13.5" customHeight="1">
      <c r="A25" s="127">
        <v>4</v>
      </c>
      <c r="B25" s="127" t="s">
        <v>231</v>
      </c>
      <c r="C25" s="308" t="s">
        <v>235</v>
      </c>
      <c r="D25" s="307" t="s">
        <v>236</v>
      </c>
      <c r="E25" s="107"/>
      <c r="F25" s="129"/>
      <c r="G25" s="151">
        <v>16</v>
      </c>
      <c r="H25" s="133"/>
      <c r="I25" s="133" t="s">
        <v>229</v>
      </c>
      <c r="J25" s="133" t="s">
        <v>229</v>
      </c>
      <c r="K25" s="133" t="s">
        <v>229</v>
      </c>
      <c r="L25" s="137" t="s">
        <v>229</v>
      </c>
      <c r="M25" s="137" t="s">
        <v>229</v>
      </c>
      <c r="N25" s="151" t="s">
        <v>229</v>
      </c>
      <c r="O25" s="137" t="s">
        <v>229</v>
      </c>
      <c r="P25" s="137" t="s">
        <v>229</v>
      </c>
      <c r="Q25" s="151">
        <v>21</v>
      </c>
      <c r="R25" s="137" t="s">
        <v>198</v>
      </c>
      <c r="S25" s="151" t="s">
        <v>229</v>
      </c>
      <c r="T25" s="151" t="s">
        <v>229</v>
      </c>
      <c r="U25" s="137" t="s">
        <v>229</v>
      </c>
      <c r="V25" s="136"/>
      <c r="W25" s="136"/>
      <c r="X25" s="136"/>
      <c r="Y25" s="137"/>
      <c r="Z25" s="136"/>
      <c r="AA25" s="135"/>
      <c r="AB25" s="135"/>
      <c r="AC25" s="134"/>
      <c r="AD25" s="135"/>
      <c r="AE25" s="135"/>
      <c r="AF25" s="135"/>
      <c r="AG25" s="134"/>
      <c r="AH25" s="133"/>
      <c r="AI25" s="133"/>
      <c r="AJ25" s="133"/>
      <c r="AK25" s="133"/>
      <c r="AL25" s="125">
        <f>SUM(H25:AG25)+AJ25+AK25</f>
        <v>21</v>
      </c>
      <c r="AM25" s="130">
        <f t="shared" si="7"/>
        <v>13</v>
      </c>
      <c r="AN25" s="130"/>
      <c r="AO25" s="125"/>
      <c r="AP25" s="131"/>
      <c r="AQ25" s="9"/>
      <c r="AR25" s="105"/>
      <c r="AS25" s="105" t="str">
        <f t="shared" si="8"/>
        <v>Jimmy</v>
      </c>
      <c r="AT25" s="105"/>
      <c r="AU25" s="132"/>
      <c r="AV25" s="96"/>
      <c r="AW25" s="96"/>
    </row>
    <row r="26" spans="1:49" ht="13.5" customHeight="1">
      <c r="A26" s="127">
        <v>4</v>
      </c>
      <c r="B26" s="127" t="s">
        <v>232</v>
      </c>
      <c r="C26" s="308" t="s">
        <v>227</v>
      </c>
      <c r="D26" s="307"/>
      <c r="E26" s="107"/>
      <c r="F26" s="129"/>
      <c r="G26" s="151" t="s">
        <v>156</v>
      </c>
      <c r="H26" s="133"/>
      <c r="I26" s="133" t="s">
        <v>229</v>
      </c>
      <c r="J26" s="133" t="s">
        <v>229</v>
      </c>
      <c r="K26" s="133" t="s">
        <v>229</v>
      </c>
      <c r="L26" s="137" t="s">
        <v>229</v>
      </c>
      <c r="M26" s="137" t="s">
        <v>229</v>
      </c>
      <c r="N26" s="151" t="s">
        <v>229</v>
      </c>
      <c r="O26" s="137" t="s">
        <v>229</v>
      </c>
      <c r="P26" s="137">
        <v>5</v>
      </c>
      <c r="Q26" s="151" t="s">
        <v>229</v>
      </c>
      <c r="R26" s="137" t="s">
        <v>229</v>
      </c>
      <c r="S26" s="151" t="s">
        <v>229</v>
      </c>
      <c r="T26" s="151" t="s">
        <v>229</v>
      </c>
      <c r="U26" s="137" t="s">
        <v>229</v>
      </c>
      <c r="V26" s="136"/>
      <c r="W26" s="136"/>
      <c r="X26" s="136"/>
      <c r="Y26" s="137"/>
      <c r="Z26" s="136"/>
      <c r="AA26" s="135"/>
      <c r="AB26" s="135"/>
      <c r="AC26" s="134"/>
      <c r="AD26" s="135"/>
      <c r="AE26" s="135"/>
      <c r="AF26" s="135"/>
      <c r="AG26" s="134"/>
      <c r="AH26" s="133"/>
      <c r="AI26" s="133"/>
      <c r="AJ26" s="133"/>
      <c r="AK26" s="133"/>
      <c r="AL26" s="125">
        <f>SUM(H26:AG26)+AJ26+AK26</f>
        <v>5</v>
      </c>
      <c r="AM26" s="130">
        <f t="shared" si="7"/>
        <v>13</v>
      </c>
      <c r="AN26" s="130"/>
      <c r="AO26" s="125"/>
      <c r="AP26" s="131"/>
      <c r="AQ26" s="9"/>
      <c r="AR26" s="105"/>
      <c r="AS26" s="105" t="str">
        <f t="shared" si="8"/>
        <v>Sandy</v>
      </c>
      <c r="AT26" s="105">
        <f t="shared" si="8"/>
        <v>0</v>
      </c>
      <c r="AU26" s="132"/>
      <c r="AV26" s="96"/>
      <c r="AW26" s="96"/>
    </row>
    <row r="27" spans="1:49" ht="13.5" customHeight="1">
      <c r="A27" s="127">
        <v>4</v>
      </c>
      <c r="B27" s="127" t="s">
        <v>234</v>
      </c>
      <c r="C27" s="308" t="s">
        <v>228</v>
      </c>
      <c r="D27" s="307"/>
      <c r="E27" s="107"/>
      <c r="F27" s="129" t="s">
        <v>217</v>
      </c>
      <c r="G27" s="151"/>
      <c r="H27" s="133"/>
      <c r="I27" s="133" t="s">
        <v>229</v>
      </c>
      <c r="J27" s="133" t="s">
        <v>229</v>
      </c>
      <c r="K27" s="133" t="s">
        <v>229</v>
      </c>
      <c r="L27" s="137" t="s">
        <v>229</v>
      </c>
      <c r="M27" s="137" t="s">
        <v>229</v>
      </c>
      <c r="N27" s="151" t="s">
        <v>229</v>
      </c>
      <c r="O27" s="137" t="s">
        <v>229</v>
      </c>
      <c r="P27" s="137">
        <v>5</v>
      </c>
      <c r="Q27" s="151" t="s">
        <v>229</v>
      </c>
      <c r="R27" s="137" t="s">
        <v>229</v>
      </c>
      <c r="S27" s="151" t="s">
        <v>229</v>
      </c>
      <c r="T27" s="151" t="s">
        <v>229</v>
      </c>
      <c r="U27" s="137" t="s">
        <v>229</v>
      </c>
      <c r="V27" s="136"/>
      <c r="W27" s="136"/>
      <c r="X27" s="136"/>
      <c r="Y27" s="137"/>
      <c r="Z27" s="136"/>
      <c r="AA27" s="135"/>
      <c r="AB27" s="135"/>
      <c r="AC27" s="134"/>
      <c r="AD27" s="135"/>
      <c r="AE27" s="135"/>
      <c r="AF27" s="135"/>
      <c r="AG27" s="134"/>
      <c r="AH27" s="133"/>
      <c r="AI27" s="133"/>
      <c r="AJ27" s="133"/>
      <c r="AK27" s="133"/>
      <c r="AL27" s="125">
        <f>SUM(H27:AG27)+AJ27+AK27</f>
        <v>5</v>
      </c>
      <c r="AM27" s="130">
        <f t="shared" si="7"/>
        <v>13</v>
      </c>
      <c r="AN27" s="130"/>
      <c r="AO27" s="125"/>
      <c r="AP27" s="131"/>
      <c r="AQ27" s="9"/>
      <c r="AR27" s="105"/>
      <c r="AS27" s="105" t="str">
        <f t="shared" si="8"/>
        <v>Steve</v>
      </c>
      <c r="AT27" s="105">
        <f t="shared" si="8"/>
        <v>0</v>
      </c>
      <c r="AU27" s="132"/>
      <c r="AV27" s="96"/>
      <c r="AW27" s="96"/>
    </row>
    <row r="28" spans="1:49" ht="13.5" customHeight="1">
      <c r="A28" s="139">
        <v>4</v>
      </c>
      <c r="B28" s="139" t="s">
        <v>125</v>
      </c>
      <c r="C28" s="312" t="s">
        <v>125</v>
      </c>
      <c r="D28" s="313"/>
      <c r="E28" s="139"/>
      <c r="F28" s="141"/>
      <c r="G28" s="328"/>
      <c r="H28" s="140"/>
      <c r="I28" s="140"/>
      <c r="J28" s="140"/>
      <c r="K28" s="140"/>
      <c r="L28" s="141"/>
      <c r="M28" s="141"/>
      <c r="N28" s="140"/>
      <c r="O28" s="141"/>
      <c r="P28" s="141"/>
      <c r="Q28" s="140"/>
      <c r="R28" s="143"/>
      <c r="S28" s="140"/>
      <c r="T28" s="140"/>
      <c r="U28" s="141"/>
      <c r="V28" s="139"/>
      <c r="W28" s="139"/>
      <c r="X28" s="139"/>
      <c r="Y28" s="141"/>
      <c r="Z28" s="139"/>
      <c r="AA28" s="139"/>
      <c r="AB28" s="139"/>
      <c r="AC28" s="141"/>
      <c r="AD28" s="139"/>
      <c r="AE28" s="139"/>
      <c r="AF28" s="139"/>
      <c r="AG28" s="141"/>
      <c r="AH28" s="140"/>
      <c r="AI28" s="140"/>
      <c r="AJ28" s="140"/>
      <c r="AK28" s="253"/>
      <c r="AL28" s="145"/>
      <c r="AM28" s="146">
        <f t="shared" si="7"/>
        <v>13</v>
      </c>
      <c r="AN28" s="146"/>
      <c r="AO28" s="147"/>
      <c r="AP28" s="148"/>
      <c r="AQ28" s="8"/>
      <c r="AR28" s="142">
        <f t="shared" si="1"/>
        <v>4</v>
      </c>
      <c r="AS28" s="142" t="str">
        <f>C28</f>
        <v>z</v>
      </c>
      <c r="AT28" s="142"/>
      <c r="AU28" s="149"/>
      <c r="AV28" s="160" t="str">
        <f t="shared" si="2"/>
        <v>z </v>
      </c>
      <c r="AW28" s="96"/>
    </row>
    <row r="29" spans="1:49" ht="13.5" customHeight="1">
      <c r="A29" s="127">
        <v>5</v>
      </c>
      <c r="B29" s="127" t="s">
        <v>124</v>
      </c>
      <c r="C29" s="319" t="s">
        <v>222</v>
      </c>
      <c r="D29" s="320"/>
      <c r="E29" s="127"/>
      <c r="F29" s="129"/>
      <c r="G29" s="318"/>
      <c r="H29" s="128"/>
      <c r="I29" s="128"/>
      <c r="J29" s="128"/>
      <c r="K29" s="128"/>
      <c r="L29" s="129"/>
      <c r="M29" s="129"/>
      <c r="N29" s="128"/>
      <c r="O29" s="129"/>
      <c r="P29" s="129"/>
      <c r="Q29" s="128"/>
      <c r="R29" s="129"/>
      <c r="S29" s="128"/>
      <c r="T29" s="128"/>
      <c r="U29" s="129"/>
      <c r="V29" s="127"/>
      <c r="W29" s="100"/>
      <c r="X29" s="100"/>
      <c r="Y29" s="98"/>
      <c r="Z29" s="127"/>
      <c r="AA29" s="127"/>
      <c r="AB29" s="100"/>
      <c r="AC29" s="98"/>
      <c r="AD29" s="127"/>
      <c r="AE29" s="127"/>
      <c r="AF29" s="127"/>
      <c r="AG29" s="134"/>
      <c r="AH29" s="128"/>
      <c r="AI29" s="128"/>
      <c r="AJ29" s="128"/>
      <c r="AK29" s="252"/>
      <c r="AL29" s="125"/>
      <c r="AM29" s="130">
        <f t="shared" si="7"/>
        <v>13</v>
      </c>
      <c r="AN29" s="130"/>
      <c r="AO29" s="306" t="str">
        <f>C29</f>
        <v>Pin Action</v>
      </c>
      <c r="AP29" s="131"/>
      <c r="AQ29" s="8"/>
      <c r="AR29" s="100">
        <f t="shared" si="1"/>
        <v>5</v>
      </c>
      <c r="AS29" s="319" t="str">
        <f>AO29</f>
        <v>Pin Action</v>
      </c>
      <c r="AT29" s="316"/>
      <c r="AU29" s="132"/>
      <c r="AV29" s="122" t="str">
        <f t="shared" si="2"/>
        <v>Pin Action </v>
      </c>
      <c r="AW29" s="96"/>
    </row>
    <row r="30" spans="1:49" ht="13.5" customHeight="1">
      <c r="A30" s="127">
        <v>5</v>
      </c>
      <c r="B30" s="127" t="s">
        <v>211</v>
      </c>
      <c r="C30" s="308" t="s">
        <v>9</v>
      </c>
      <c r="D30" s="307" t="s">
        <v>145</v>
      </c>
      <c r="E30" s="158"/>
      <c r="F30" s="129"/>
      <c r="G30" s="151">
        <v>15</v>
      </c>
      <c r="H30" s="133"/>
      <c r="I30" s="133">
        <v>25</v>
      </c>
      <c r="J30" s="133">
        <v>20</v>
      </c>
      <c r="K30" s="133">
        <v>10</v>
      </c>
      <c r="L30" s="137">
        <v>20</v>
      </c>
      <c r="M30" s="137" t="s">
        <v>196</v>
      </c>
      <c r="N30" s="151">
        <v>20</v>
      </c>
      <c r="O30" s="137" t="s">
        <v>196</v>
      </c>
      <c r="P30" s="137">
        <v>20</v>
      </c>
      <c r="Q30" s="151" t="s">
        <v>223</v>
      </c>
      <c r="R30" s="137">
        <v>20</v>
      </c>
      <c r="S30" s="151" t="s">
        <v>196</v>
      </c>
      <c r="T30" s="151">
        <v>10</v>
      </c>
      <c r="U30" s="137" t="s">
        <v>198</v>
      </c>
      <c r="V30" s="136"/>
      <c r="W30" s="136"/>
      <c r="X30" s="136"/>
      <c r="Y30" s="137"/>
      <c r="Z30" s="136"/>
      <c r="AA30" s="135"/>
      <c r="AB30" s="135"/>
      <c r="AC30" s="134"/>
      <c r="AD30" s="135"/>
      <c r="AE30" s="135"/>
      <c r="AF30" s="135"/>
      <c r="AG30" s="134" t="s">
        <v>196</v>
      </c>
      <c r="AH30" s="133"/>
      <c r="AI30" s="133"/>
      <c r="AJ30" s="133"/>
      <c r="AK30" s="156"/>
      <c r="AL30" s="125">
        <f>SUM(H30:AG30)+AJ30+AK30</f>
        <v>145</v>
      </c>
      <c r="AM30" s="130">
        <f t="shared" si="7"/>
        <v>13</v>
      </c>
      <c r="AN30" s="130">
        <v>1</v>
      </c>
      <c r="AO30" s="125">
        <f>-(((AM30-AN30+2)*10)-AL30)-G30</f>
        <v>-10</v>
      </c>
      <c r="AP30" s="131">
        <f>((25-AM30-1)*10)-AO30</f>
        <v>120</v>
      </c>
      <c r="AQ30" s="9"/>
      <c r="AR30" s="105">
        <f t="shared" si="1"/>
        <v>5</v>
      </c>
      <c r="AS30" s="105" t="str">
        <f aca="true" t="shared" si="9" ref="AS30:AT32">C30</f>
        <v>Theresa</v>
      </c>
      <c r="AT30" s="105" t="str">
        <f t="shared" si="9"/>
        <v>Belser</v>
      </c>
      <c r="AU30" s="132">
        <f>AP30</f>
        <v>120</v>
      </c>
      <c r="AV30" s="96" t="str">
        <f t="shared" si="2"/>
        <v>Theresa Belser</v>
      </c>
      <c r="AW30" s="96"/>
    </row>
    <row r="31" spans="1:49" ht="13.5" customHeight="1">
      <c r="A31" s="127">
        <v>5</v>
      </c>
      <c r="B31" s="127" t="s">
        <v>212</v>
      </c>
      <c r="C31" s="308" t="s">
        <v>209</v>
      </c>
      <c r="D31" s="307" t="s">
        <v>210</v>
      </c>
      <c r="E31" s="127"/>
      <c r="F31" s="129"/>
      <c r="G31" s="151">
        <v>16</v>
      </c>
      <c r="H31" s="133"/>
      <c r="I31" s="133">
        <v>36</v>
      </c>
      <c r="J31" s="133">
        <v>10</v>
      </c>
      <c r="K31" s="133">
        <v>20</v>
      </c>
      <c r="L31" s="137" t="s">
        <v>196</v>
      </c>
      <c r="M31" s="137">
        <v>20</v>
      </c>
      <c r="N31" s="151" t="s">
        <v>196</v>
      </c>
      <c r="O31" s="137">
        <v>20</v>
      </c>
      <c r="P31" s="137" t="s">
        <v>196</v>
      </c>
      <c r="Q31" s="151">
        <v>20</v>
      </c>
      <c r="R31" s="137" t="s">
        <v>196</v>
      </c>
      <c r="S31" s="151">
        <v>20</v>
      </c>
      <c r="T31" s="151" t="s">
        <v>196</v>
      </c>
      <c r="U31" s="137">
        <v>10</v>
      </c>
      <c r="V31" s="136"/>
      <c r="W31" s="136"/>
      <c r="X31" s="136"/>
      <c r="Y31" s="137"/>
      <c r="Z31" s="136"/>
      <c r="AA31" s="135"/>
      <c r="AB31" s="135"/>
      <c r="AC31" s="134"/>
      <c r="AD31" s="135"/>
      <c r="AE31" s="135"/>
      <c r="AF31" s="135"/>
      <c r="AG31" s="134" t="s">
        <v>196</v>
      </c>
      <c r="AH31" s="133"/>
      <c r="AI31" s="133"/>
      <c r="AJ31" s="133"/>
      <c r="AK31" s="156"/>
      <c r="AL31" s="125">
        <f>SUM(H31:AG31)+AJ31+AK31</f>
        <v>156</v>
      </c>
      <c r="AM31" s="130">
        <f t="shared" si="7"/>
        <v>13</v>
      </c>
      <c r="AN31" s="130">
        <v>1</v>
      </c>
      <c r="AO31" s="125">
        <f>-(((AM31-AN31+2)*10)-AL31)-G31</f>
        <v>0</v>
      </c>
      <c r="AP31" s="131">
        <f>((25-AM31-1)*10)-AO31</f>
        <v>110</v>
      </c>
      <c r="AQ31" s="9"/>
      <c r="AR31" s="104">
        <f t="shared" si="1"/>
        <v>5</v>
      </c>
      <c r="AS31" s="104" t="str">
        <f t="shared" si="9"/>
        <v>John</v>
      </c>
      <c r="AT31" s="104" t="str">
        <f t="shared" si="9"/>
        <v>Oliverio</v>
      </c>
      <c r="AU31" s="132">
        <f>AP31</f>
        <v>110</v>
      </c>
      <c r="AV31" s="96" t="str">
        <f t="shared" si="2"/>
        <v>John Oliverio</v>
      </c>
      <c r="AW31" s="96"/>
    </row>
    <row r="32" spans="1:49" ht="13.5" customHeight="1">
      <c r="A32" s="127">
        <v>5</v>
      </c>
      <c r="B32" s="127" t="s">
        <v>213</v>
      </c>
      <c r="C32" s="308" t="s">
        <v>10</v>
      </c>
      <c r="D32" s="307" t="s">
        <v>152</v>
      </c>
      <c r="E32" s="127"/>
      <c r="F32" s="129" t="s">
        <v>216</v>
      </c>
      <c r="G32" s="151"/>
      <c r="H32" s="133"/>
      <c r="I32" s="133">
        <v>20</v>
      </c>
      <c r="J32" s="133">
        <v>10</v>
      </c>
      <c r="K32" s="133">
        <v>10</v>
      </c>
      <c r="L32" s="137">
        <v>10</v>
      </c>
      <c r="M32" s="137">
        <v>10</v>
      </c>
      <c r="N32" s="151">
        <v>10</v>
      </c>
      <c r="O32" s="137">
        <v>10</v>
      </c>
      <c r="P32" s="137">
        <v>10</v>
      </c>
      <c r="Q32" s="151">
        <v>10</v>
      </c>
      <c r="R32" s="137">
        <v>10</v>
      </c>
      <c r="S32" s="151">
        <v>10</v>
      </c>
      <c r="T32" s="151">
        <v>10</v>
      </c>
      <c r="U32" s="137">
        <v>10</v>
      </c>
      <c r="V32" s="136"/>
      <c r="W32" s="136"/>
      <c r="X32" s="136"/>
      <c r="Y32" s="137"/>
      <c r="Z32" s="136"/>
      <c r="AA32" s="135"/>
      <c r="AB32" s="135"/>
      <c r="AC32" s="134"/>
      <c r="AD32" s="135"/>
      <c r="AE32" s="135"/>
      <c r="AF32" s="135"/>
      <c r="AG32" s="134" t="s">
        <v>196</v>
      </c>
      <c r="AH32" s="133"/>
      <c r="AI32" s="133"/>
      <c r="AJ32" s="133"/>
      <c r="AK32" s="156"/>
      <c r="AL32" s="125">
        <f>SUM(H32:AG32)+AJ32+AK32</f>
        <v>140</v>
      </c>
      <c r="AM32" s="130">
        <f aca="true" t="shared" si="10" ref="AM32:AM49">AM31</f>
        <v>13</v>
      </c>
      <c r="AN32" s="130">
        <v>1</v>
      </c>
      <c r="AO32" s="125">
        <f>-(((AM32-AN32+2)*10)-AL32)</f>
        <v>0</v>
      </c>
      <c r="AP32" s="131">
        <f>((25-AM32-1)*10)-AO32</f>
        <v>110</v>
      </c>
      <c r="AQ32" s="8"/>
      <c r="AR32" s="104">
        <f t="shared" si="1"/>
        <v>5</v>
      </c>
      <c r="AS32" s="104" t="str">
        <f t="shared" si="9"/>
        <v>Dan</v>
      </c>
      <c r="AT32" s="104" t="str">
        <f t="shared" si="9"/>
        <v>Finkelstein</v>
      </c>
      <c r="AU32" s="132">
        <f>AP32</f>
        <v>110</v>
      </c>
      <c r="AV32" s="122" t="str">
        <f t="shared" si="2"/>
        <v>Dan Finkelstein</v>
      </c>
      <c r="AW32" s="96"/>
    </row>
    <row r="33" spans="1:49" ht="13.5" customHeight="1">
      <c r="A33" s="139">
        <v>5</v>
      </c>
      <c r="B33" s="139" t="s">
        <v>125</v>
      </c>
      <c r="C33" s="160" t="s">
        <v>125</v>
      </c>
      <c r="D33" s="313"/>
      <c r="E33" s="139"/>
      <c r="F33" s="141"/>
      <c r="G33" s="328"/>
      <c r="H33" s="140"/>
      <c r="I33" s="140"/>
      <c r="J33" s="140"/>
      <c r="K33" s="140"/>
      <c r="L33" s="141"/>
      <c r="M33" s="141"/>
      <c r="N33" s="140"/>
      <c r="O33" s="141"/>
      <c r="P33" s="141"/>
      <c r="Q33" s="140"/>
      <c r="R33" s="141"/>
      <c r="S33" s="140"/>
      <c r="T33" s="140"/>
      <c r="U33" s="141"/>
      <c r="V33" s="139"/>
      <c r="W33" s="139"/>
      <c r="X33" s="139"/>
      <c r="Y33" s="141"/>
      <c r="Z33" s="139"/>
      <c r="AA33" s="139"/>
      <c r="AB33" s="139"/>
      <c r="AC33" s="141"/>
      <c r="AD33" s="139"/>
      <c r="AE33" s="139"/>
      <c r="AF33" s="139"/>
      <c r="AG33" s="141"/>
      <c r="AH33" s="140"/>
      <c r="AI33" s="140"/>
      <c r="AJ33" s="140"/>
      <c r="AK33" s="253"/>
      <c r="AL33" s="145"/>
      <c r="AM33" s="146">
        <f t="shared" si="10"/>
        <v>13</v>
      </c>
      <c r="AN33" s="146"/>
      <c r="AO33" s="147"/>
      <c r="AP33" s="148"/>
      <c r="AQ33" s="8"/>
      <c r="AR33" s="142">
        <f t="shared" si="1"/>
        <v>5</v>
      </c>
      <c r="AS33" s="142" t="str">
        <f>C33</f>
        <v>z</v>
      </c>
      <c r="AT33" s="142"/>
      <c r="AU33" s="149"/>
      <c r="AV33" s="160" t="str">
        <f t="shared" si="2"/>
        <v>z </v>
      </c>
      <c r="AW33" s="96"/>
    </row>
    <row r="34" spans="1:49" ht="13.5" customHeight="1">
      <c r="A34" s="127">
        <v>6</v>
      </c>
      <c r="B34" s="127" t="s">
        <v>124</v>
      </c>
      <c r="C34" s="319" t="s">
        <v>160</v>
      </c>
      <c r="D34" s="320"/>
      <c r="E34" s="127"/>
      <c r="F34" s="129"/>
      <c r="G34" s="318"/>
      <c r="H34" s="128"/>
      <c r="I34" s="128"/>
      <c r="J34" s="128"/>
      <c r="K34" s="128"/>
      <c r="L34" s="129"/>
      <c r="M34" s="129"/>
      <c r="N34" s="128"/>
      <c r="O34" s="129"/>
      <c r="P34" s="129"/>
      <c r="Q34" s="128"/>
      <c r="R34" s="129"/>
      <c r="S34" s="128"/>
      <c r="T34" s="128"/>
      <c r="U34" s="129"/>
      <c r="V34" s="127"/>
      <c r="W34" s="127"/>
      <c r="X34" s="127"/>
      <c r="Y34" s="129"/>
      <c r="Z34" s="127"/>
      <c r="AA34" s="100"/>
      <c r="AB34" s="127"/>
      <c r="AC34" s="129"/>
      <c r="AD34" s="155"/>
      <c r="AE34" s="127"/>
      <c r="AF34" s="155"/>
      <c r="AG34" s="129"/>
      <c r="AH34" s="128"/>
      <c r="AI34" s="128"/>
      <c r="AJ34" s="128"/>
      <c r="AK34" s="128"/>
      <c r="AL34" s="125"/>
      <c r="AM34" s="130">
        <f t="shared" si="10"/>
        <v>13</v>
      </c>
      <c r="AN34" s="130"/>
      <c r="AO34" s="306" t="str">
        <f>C34</f>
        <v>Alley Oops</v>
      </c>
      <c r="AP34" s="131"/>
      <c r="AQ34" s="9"/>
      <c r="AR34" s="100">
        <f t="shared" si="1"/>
        <v>6</v>
      </c>
      <c r="AS34" s="319" t="str">
        <f>AO34</f>
        <v>Alley Oops</v>
      </c>
      <c r="AT34" s="316"/>
      <c r="AU34" s="132"/>
      <c r="AV34" s="96" t="str">
        <f t="shared" si="2"/>
        <v>Alley Oops </v>
      </c>
      <c r="AW34" s="96"/>
    </row>
    <row r="35" spans="1:49" ht="13.5" customHeight="1">
      <c r="A35" s="127">
        <v>6</v>
      </c>
      <c r="B35" s="127" t="s">
        <v>211</v>
      </c>
      <c r="C35" s="308" t="s">
        <v>6</v>
      </c>
      <c r="D35" s="307" t="s">
        <v>137</v>
      </c>
      <c r="E35" s="127" t="s">
        <v>157</v>
      </c>
      <c r="F35" s="129"/>
      <c r="G35" s="151">
        <v>15</v>
      </c>
      <c r="H35" s="133"/>
      <c r="I35" s="133">
        <v>35</v>
      </c>
      <c r="J35" s="133">
        <v>10</v>
      </c>
      <c r="K35" s="133">
        <v>10</v>
      </c>
      <c r="L35" s="137">
        <v>30</v>
      </c>
      <c r="M35" s="137" t="s">
        <v>196</v>
      </c>
      <c r="N35" s="151" t="s">
        <v>196</v>
      </c>
      <c r="O35" s="137">
        <v>10</v>
      </c>
      <c r="P35" s="137">
        <v>40</v>
      </c>
      <c r="Q35" s="151" t="s">
        <v>196</v>
      </c>
      <c r="R35" s="137" t="s">
        <v>196</v>
      </c>
      <c r="S35" s="151" t="s">
        <v>196</v>
      </c>
      <c r="T35" s="151">
        <v>20</v>
      </c>
      <c r="U35" s="137" t="s">
        <v>196</v>
      </c>
      <c r="V35" s="136"/>
      <c r="W35" s="136"/>
      <c r="X35" s="136"/>
      <c r="Y35" s="137"/>
      <c r="Z35" s="136"/>
      <c r="AA35" s="135"/>
      <c r="AB35" s="135"/>
      <c r="AC35" s="134"/>
      <c r="AD35" s="135"/>
      <c r="AE35" s="135"/>
      <c r="AF35" s="135"/>
      <c r="AG35" s="134" t="s">
        <v>196</v>
      </c>
      <c r="AH35" s="133"/>
      <c r="AI35" s="133"/>
      <c r="AJ35" s="133"/>
      <c r="AK35" s="156"/>
      <c r="AL35" s="125">
        <f>SUM(H35:AG35)+AJ35+AK35</f>
        <v>155</v>
      </c>
      <c r="AM35" s="130">
        <f t="shared" si="10"/>
        <v>13</v>
      </c>
      <c r="AN35" s="130">
        <v>1</v>
      </c>
      <c r="AO35" s="125">
        <f>-(((AM35-AN35+2)*10)-AL35)-G35</f>
        <v>0</v>
      </c>
      <c r="AP35" s="131">
        <f>((25-AM35-1)*10)-AO35</f>
        <v>110</v>
      </c>
      <c r="AQ35" s="9"/>
      <c r="AR35" s="104">
        <f t="shared" si="1"/>
        <v>6</v>
      </c>
      <c r="AS35" s="104" t="str">
        <f aca="true" t="shared" si="11" ref="AS35:AT38">C35</f>
        <v>Guyla</v>
      </c>
      <c r="AT35" s="104" t="str">
        <f t="shared" si="11"/>
        <v>Kryka</v>
      </c>
      <c r="AU35" s="132">
        <f>AP35</f>
        <v>110</v>
      </c>
      <c r="AV35" s="96" t="str">
        <f t="shared" si="2"/>
        <v>Guyla Kryka</v>
      </c>
      <c r="AW35" s="96"/>
    </row>
    <row r="36" spans="1:49" ht="13.5" customHeight="1">
      <c r="A36" s="127">
        <v>6</v>
      </c>
      <c r="B36" s="127" t="s">
        <v>212</v>
      </c>
      <c r="C36" s="308" t="s">
        <v>135</v>
      </c>
      <c r="D36" s="307" t="s">
        <v>159</v>
      </c>
      <c r="E36" s="107"/>
      <c r="F36" s="129"/>
      <c r="G36" s="151">
        <v>16</v>
      </c>
      <c r="H36" s="133"/>
      <c r="I36" s="133">
        <v>36</v>
      </c>
      <c r="J36" s="133">
        <v>10</v>
      </c>
      <c r="K36" s="133">
        <v>10</v>
      </c>
      <c r="L36" s="137">
        <v>10</v>
      </c>
      <c r="M36" s="137">
        <v>20</v>
      </c>
      <c r="N36" s="151" t="s">
        <v>196</v>
      </c>
      <c r="O36" s="137">
        <v>20</v>
      </c>
      <c r="P36" s="137" t="s">
        <v>196</v>
      </c>
      <c r="Q36" s="151" t="s">
        <v>196</v>
      </c>
      <c r="R36" s="137" t="s">
        <v>223</v>
      </c>
      <c r="S36" s="151">
        <v>40</v>
      </c>
      <c r="T36" s="151" t="s">
        <v>196</v>
      </c>
      <c r="U36" s="137">
        <v>15</v>
      </c>
      <c r="V36" s="136"/>
      <c r="W36" s="136"/>
      <c r="X36" s="136"/>
      <c r="Y36" s="137"/>
      <c r="Z36" s="136"/>
      <c r="AA36" s="135"/>
      <c r="AB36" s="135"/>
      <c r="AC36" s="134"/>
      <c r="AD36" s="135"/>
      <c r="AE36" s="135"/>
      <c r="AF36" s="135"/>
      <c r="AG36" s="134" t="s">
        <v>196</v>
      </c>
      <c r="AH36" s="133"/>
      <c r="AI36" s="133"/>
      <c r="AJ36" s="133"/>
      <c r="AK36" s="156"/>
      <c r="AL36" s="125">
        <f>SUM(H36:AG36)+AJ36+AK36</f>
        <v>161</v>
      </c>
      <c r="AM36" s="130">
        <f t="shared" si="10"/>
        <v>13</v>
      </c>
      <c r="AN36" s="130">
        <v>1</v>
      </c>
      <c r="AO36" s="125">
        <f>-(((AM36-AN36+2)*10)-AL36)-G36</f>
        <v>5</v>
      </c>
      <c r="AP36" s="131">
        <f>((25-AM36-1)*10)-AO36</f>
        <v>105</v>
      </c>
      <c r="AQ36" s="9"/>
      <c r="AR36" s="105">
        <f t="shared" si="1"/>
        <v>6</v>
      </c>
      <c r="AS36" s="105" t="str">
        <f t="shared" si="11"/>
        <v>Kurt</v>
      </c>
      <c r="AT36" s="105" t="str">
        <f t="shared" si="11"/>
        <v>Bowers</v>
      </c>
      <c r="AU36" s="132">
        <f>AP36</f>
        <v>105</v>
      </c>
      <c r="AV36" s="96" t="str">
        <f t="shared" si="2"/>
        <v>Kurt Bowers</v>
      </c>
      <c r="AW36" s="96"/>
    </row>
    <row r="37" spans="1:49" ht="13.5" customHeight="1">
      <c r="A37" s="127">
        <v>6</v>
      </c>
      <c r="B37" s="127" t="s">
        <v>213</v>
      </c>
      <c r="C37" s="308" t="s">
        <v>7</v>
      </c>
      <c r="D37" s="307" t="s">
        <v>137</v>
      </c>
      <c r="E37" s="127" t="s">
        <v>157</v>
      </c>
      <c r="F37" s="129" t="s">
        <v>158</v>
      </c>
      <c r="G37" s="151">
        <v>16</v>
      </c>
      <c r="H37" s="133"/>
      <c r="I37" s="133">
        <v>36</v>
      </c>
      <c r="J37" s="133">
        <v>10</v>
      </c>
      <c r="K37" s="133">
        <v>10</v>
      </c>
      <c r="L37" s="137">
        <v>30</v>
      </c>
      <c r="M37" s="137" t="s">
        <v>196</v>
      </c>
      <c r="N37" s="151" t="s">
        <v>196</v>
      </c>
      <c r="O37" s="137">
        <v>10</v>
      </c>
      <c r="P37" s="137">
        <v>40</v>
      </c>
      <c r="Q37" s="151" t="s">
        <v>196</v>
      </c>
      <c r="R37" s="137" t="s">
        <v>196</v>
      </c>
      <c r="S37" s="151" t="s">
        <v>196</v>
      </c>
      <c r="T37" s="151">
        <v>20</v>
      </c>
      <c r="U37" s="137" t="s">
        <v>196</v>
      </c>
      <c r="V37" s="136"/>
      <c r="W37" s="136"/>
      <c r="X37" s="136"/>
      <c r="Y37" s="137"/>
      <c r="Z37" s="136"/>
      <c r="AA37" s="135"/>
      <c r="AB37" s="135"/>
      <c r="AC37" s="134"/>
      <c r="AD37" s="135"/>
      <c r="AE37" s="135"/>
      <c r="AF37" s="135"/>
      <c r="AG37" s="134" t="s">
        <v>196</v>
      </c>
      <c r="AH37" s="133"/>
      <c r="AI37" s="133"/>
      <c r="AJ37" s="133">
        <v>34.5</v>
      </c>
      <c r="AK37" s="156"/>
      <c r="AL37" s="125">
        <f>SUM(H37:AG37)+AJ37+AK37</f>
        <v>190.5</v>
      </c>
      <c r="AM37" s="130">
        <f t="shared" si="10"/>
        <v>13</v>
      </c>
      <c r="AN37" s="130">
        <v>1</v>
      </c>
      <c r="AO37" s="125">
        <f>-(((AM37-AN37+2)*10)-AL37)-G37</f>
        <v>34.5</v>
      </c>
      <c r="AP37" s="131">
        <f>((25-AM37-1)*10)-AO37</f>
        <v>75.5</v>
      </c>
      <c r="AQ37" s="9"/>
      <c r="AR37" s="104">
        <f t="shared" si="1"/>
        <v>6</v>
      </c>
      <c r="AS37" s="104" t="str">
        <f t="shared" si="11"/>
        <v>Tony</v>
      </c>
      <c r="AT37" s="104" t="str">
        <f t="shared" si="11"/>
        <v>Kryka</v>
      </c>
      <c r="AU37" s="132">
        <f>AP37</f>
        <v>75.5</v>
      </c>
      <c r="AV37" s="96" t="str">
        <f t="shared" si="2"/>
        <v>Tony Kryka</v>
      </c>
      <c r="AW37" s="96"/>
    </row>
    <row r="38" spans="1:49" ht="13.5" customHeight="1">
      <c r="A38" s="127">
        <v>6</v>
      </c>
      <c r="B38" s="127" t="s">
        <v>231</v>
      </c>
      <c r="C38" s="308" t="s">
        <v>239</v>
      </c>
      <c r="D38" s="307" t="s">
        <v>240</v>
      </c>
      <c r="E38" s="127"/>
      <c r="F38" s="129"/>
      <c r="G38" s="151"/>
      <c r="H38" s="133"/>
      <c r="I38" s="133" t="s">
        <v>229</v>
      </c>
      <c r="J38" s="133" t="s">
        <v>229</v>
      </c>
      <c r="K38" s="133" t="s">
        <v>229</v>
      </c>
      <c r="L38" s="137" t="s">
        <v>229</v>
      </c>
      <c r="M38" s="137" t="s">
        <v>229</v>
      </c>
      <c r="N38" s="151" t="s">
        <v>229</v>
      </c>
      <c r="O38" s="137" t="s">
        <v>229</v>
      </c>
      <c r="P38" s="137" t="s">
        <v>229</v>
      </c>
      <c r="Q38" s="151" t="s">
        <v>229</v>
      </c>
      <c r="R38" s="137" t="s">
        <v>229</v>
      </c>
      <c r="S38" s="151" t="s">
        <v>229</v>
      </c>
      <c r="T38" s="151" t="s">
        <v>229</v>
      </c>
      <c r="U38" s="137" t="s">
        <v>229</v>
      </c>
      <c r="V38" s="136"/>
      <c r="W38" s="136"/>
      <c r="X38" s="136"/>
      <c r="Y38" s="137"/>
      <c r="Z38" s="136"/>
      <c r="AA38" s="135"/>
      <c r="AB38" s="135"/>
      <c r="AC38" s="134"/>
      <c r="AD38" s="135"/>
      <c r="AE38" s="135"/>
      <c r="AF38" s="135"/>
      <c r="AG38" s="134"/>
      <c r="AH38" s="133"/>
      <c r="AI38" s="133"/>
      <c r="AJ38" s="133"/>
      <c r="AK38" s="156"/>
      <c r="AL38" s="125"/>
      <c r="AM38" s="130">
        <f t="shared" si="10"/>
        <v>13</v>
      </c>
      <c r="AN38" s="130"/>
      <c r="AO38" s="125"/>
      <c r="AP38" s="131"/>
      <c r="AQ38" s="9"/>
      <c r="AR38" s="104">
        <f t="shared" si="1"/>
        <v>6</v>
      </c>
      <c r="AS38" s="104" t="str">
        <f t="shared" si="11"/>
        <v>Bob</v>
      </c>
      <c r="AT38" s="104"/>
      <c r="AU38" s="132"/>
      <c r="AV38" s="96"/>
      <c r="AW38" s="96"/>
    </row>
    <row r="39" spans="1:49" ht="13.5" customHeight="1">
      <c r="A39" s="139">
        <v>6</v>
      </c>
      <c r="B39" s="139" t="s">
        <v>125</v>
      </c>
      <c r="C39" s="160" t="s">
        <v>125</v>
      </c>
      <c r="D39" s="313"/>
      <c r="E39" s="139"/>
      <c r="F39" s="141"/>
      <c r="G39" s="328"/>
      <c r="H39" s="140"/>
      <c r="I39" s="140"/>
      <c r="J39" s="140"/>
      <c r="K39" s="140"/>
      <c r="L39" s="143"/>
      <c r="M39" s="141"/>
      <c r="N39" s="144"/>
      <c r="O39" s="143"/>
      <c r="P39" s="141"/>
      <c r="Q39" s="140"/>
      <c r="R39" s="141"/>
      <c r="S39" s="140"/>
      <c r="T39" s="144"/>
      <c r="U39" s="141"/>
      <c r="V39" s="139"/>
      <c r="W39" s="139"/>
      <c r="X39" s="139"/>
      <c r="Y39" s="141"/>
      <c r="Z39" s="142"/>
      <c r="AA39" s="139"/>
      <c r="AB39" s="139"/>
      <c r="AC39" s="141"/>
      <c r="AD39" s="139"/>
      <c r="AE39" s="142"/>
      <c r="AF39" s="139"/>
      <c r="AG39" s="141"/>
      <c r="AH39" s="140"/>
      <c r="AI39" s="140"/>
      <c r="AJ39" s="140"/>
      <c r="AK39" s="253"/>
      <c r="AL39" s="145"/>
      <c r="AM39" s="146">
        <f t="shared" si="10"/>
        <v>13</v>
      </c>
      <c r="AN39" s="146"/>
      <c r="AO39" s="147"/>
      <c r="AP39" s="148"/>
      <c r="AQ39" s="8"/>
      <c r="AR39" s="142">
        <f t="shared" si="1"/>
        <v>6</v>
      </c>
      <c r="AS39" s="142" t="str">
        <f>C39</f>
        <v>z</v>
      </c>
      <c r="AT39" s="142"/>
      <c r="AU39" s="149"/>
      <c r="AV39" s="160" t="str">
        <f t="shared" si="2"/>
        <v>z </v>
      </c>
      <c r="AW39" s="96"/>
    </row>
    <row r="40" spans="1:49" ht="13.5" customHeight="1">
      <c r="A40" s="127">
        <v>7</v>
      </c>
      <c r="B40" s="127" t="s">
        <v>124</v>
      </c>
      <c r="C40" s="322" t="s">
        <v>204</v>
      </c>
      <c r="D40" s="321"/>
      <c r="E40" s="127"/>
      <c r="F40" s="129"/>
      <c r="G40" s="151"/>
      <c r="H40" s="133"/>
      <c r="I40" s="133"/>
      <c r="J40" s="133"/>
      <c r="K40" s="133"/>
      <c r="L40" s="134"/>
      <c r="M40" s="134"/>
      <c r="N40" s="133"/>
      <c r="O40" s="134"/>
      <c r="P40" s="134"/>
      <c r="Q40" s="133"/>
      <c r="R40" s="134"/>
      <c r="S40" s="133"/>
      <c r="T40" s="133"/>
      <c r="U40" s="134"/>
      <c r="V40" s="135"/>
      <c r="W40" s="135"/>
      <c r="X40" s="135"/>
      <c r="Y40" s="134"/>
      <c r="Z40" s="135"/>
      <c r="AA40" s="135"/>
      <c r="AB40" s="135"/>
      <c r="AC40" s="134"/>
      <c r="AD40" s="135"/>
      <c r="AE40" s="135"/>
      <c r="AF40" s="135"/>
      <c r="AG40" s="134"/>
      <c r="AH40" s="133"/>
      <c r="AI40" s="133"/>
      <c r="AJ40" s="133"/>
      <c r="AK40" s="156"/>
      <c r="AL40" s="125"/>
      <c r="AM40" s="130">
        <f t="shared" si="10"/>
        <v>13</v>
      </c>
      <c r="AN40" s="130"/>
      <c r="AO40" s="306" t="str">
        <f>C40</f>
        <v>3-D</v>
      </c>
      <c r="AP40" s="131"/>
      <c r="AQ40" s="8"/>
      <c r="AR40" s="100">
        <f t="shared" si="1"/>
        <v>7</v>
      </c>
      <c r="AS40" s="319" t="str">
        <f>AO40</f>
        <v>3-D</v>
      </c>
      <c r="AT40" s="316"/>
      <c r="AU40" s="132"/>
      <c r="AV40" s="96" t="str">
        <f t="shared" si="2"/>
        <v>3-D </v>
      </c>
      <c r="AW40" s="96"/>
    </row>
    <row r="41" spans="1:49" ht="13.5" customHeight="1">
      <c r="A41" s="127">
        <v>7</v>
      </c>
      <c r="B41" s="127" t="s">
        <v>211</v>
      </c>
      <c r="C41" s="340" t="s">
        <v>205</v>
      </c>
      <c r="D41" s="344" t="s">
        <v>207</v>
      </c>
      <c r="E41" s="127"/>
      <c r="F41" s="129"/>
      <c r="G41" s="151">
        <v>16</v>
      </c>
      <c r="H41" s="133"/>
      <c r="I41" s="133">
        <v>36</v>
      </c>
      <c r="J41" s="133">
        <v>10</v>
      </c>
      <c r="K41" s="133">
        <v>10</v>
      </c>
      <c r="L41" s="137">
        <v>10</v>
      </c>
      <c r="M41" s="137">
        <v>10</v>
      </c>
      <c r="N41" s="151" t="s">
        <v>196</v>
      </c>
      <c r="O41" s="137">
        <v>20</v>
      </c>
      <c r="P41" s="137">
        <v>10</v>
      </c>
      <c r="Q41" s="151">
        <v>10</v>
      </c>
      <c r="R41" s="137" t="s">
        <v>8</v>
      </c>
      <c r="S41" s="151">
        <v>10</v>
      </c>
      <c r="T41" s="151">
        <v>10</v>
      </c>
      <c r="U41" s="137">
        <v>15</v>
      </c>
      <c r="V41" s="136"/>
      <c r="W41" s="136"/>
      <c r="X41" s="136"/>
      <c r="Y41" s="137"/>
      <c r="Z41" s="136"/>
      <c r="AA41" s="135"/>
      <c r="AB41" s="135"/>
      <c r="AC41" s="134"/>
      <c r="AD41" s="135"/>
      <c r="AE41" s="135"/>
      <c r="AF41" s="135"/>
      <c r="AG41" s="134" t="s">
        <v>196</v>
      </c>
      <c r="AH41" s="133"/>
      <c r="AI41" s="133"/>
      <c r="AJ41" s="133"/>
      <c r="AK41" s="156">
        <v>5</v>
      </c>
      <c r="AL41" s="125">
        <f>SUM(H41:AG41)+AJ41+AK41</f>
        <v>156</v>
      </c>
      <c r="AM41" s="130">
        <f t="shared" si="10"/>
        <v>13</v>
      </c>
      <c r="AN41" s="130">
        <v>1</v>
      </c>
      <c r="AO41" s="125">
        <f>-(((AM41-AN41+2)*10)-AL41)-G41</f>
        <v>0</v>
      </c>
      <c r="AP41" s="131">
        <f>((25-AM41-1)*10)-AO41</f>
        <v>110</v>
      </c>
      <c r="AQ41" s="9"/>
      <c r="AR41" s="104">
        <f t="shared" si="1"/>
        <v>7</v>
      </c>
      <c r="AS41" s="104" t="str">
        <f aca="true" t="shared" si="12" ref="AS41:AT44">C41</f>
        <v>Dennis</v>
      </c>
      <c r="AT41" s="104" t="str">
        <f t="shared" si="12"/>
        <v>Zagor</v>
      </c>
      <c r="AU41" s="132">
        <f>AP41</f>
        <v>110</v>
      </c>
      <c r="AV41" s="96" t="str">
        <f t="shared" si="2"/>
        <v>Dennis Zagor</v>
      </c>
      <c r="AW41" s="96"/>
    </row>
    <row r="42" spans="1:49" ht="13.5" customHeight="1">
      <c r="A42" s="127">
        <v>7</v>
      </c>
      <c r="B42" s="127" t="s">
        <v>212</v>
      </c>
      <c r="C42" s="340" t="s">
        <v>206</v>
      </c>
      <c r="D42" s="344" t="s">
        <v>207</v>
      </c>
      <c r="E42" s="127"/>
      <c r="F42" s="129"/>
      <c r="G42" s="151">
        <v>15</v>
      </c>
      <c r="H42" s="133"/>
      <c r="I42" s="133">
        <v>35</v>
      </c>
      <c r="J42" s="133">
        <v>10</v>
      </c>
      <c r="K42" s="133">
        <v>10</v>
      </c>
      <c r="L42" s="137">
        <v>10</v>
      </c>
      <c r="M42" s="137">
        <v>10</v>
      </c>
      <c r="N42" s="151" t="s">
        <v>196</v>
      </c>
      <c r="O42" s="137">
        <v>20</v>
      </c>
      <c r="P42" s="137">
        <v>10</v>
      </c>
      <c r="Q42" s="151">
        <v>10</v>
      </c>
      <c r="R42" s="137">
        <v>10</v>
      </c>
      <c r="S42" s="151">
        <v>10</v>
      </c>
      <c r="T42" s="151">
        <v>10</v>
      </c>
      <c r="U42" s="137">
        <v>10</v>
      </c>
      <c r="V42" s="136"/>
      <c r="W42" s="136"/>
      <c r="X42" s="136"/>
      <c r="Y42" s="137"/>
      <c r="Z42" s="136"/>
      <c r="AA42" s="135"/>
      <c r="AB42" s="135"/>
      <c r="AC42" s="134"/>
      <c r="AD42" s="135"/>
      <c r="AE42" s="135"/>
      <c r="AF42" s="135"/>
      <c r="AG42" s="134" t="s">
        <v>196</v>
      </c>
      <c r="AH42" s="133"/>
      <c r="AI42" s="133"/>
      <c r="AJ42" s="133"/>
      <c r="AK42" s="156"/>
      <c r="AL42" s="125">
        <f>SUM(H42:AG42)+AJ42+AK42</f>
        <v>155</v>
      </c>
      <c r="AM42" s="130">
        <f t="shared" si="10"/>
        <v>13</v>
      </c>
      <c r="AN42" s="130">
        <v>1</v>
      </c>
      <c r="AO42" s="125">
        <f>-(((AM42-AN42+2)*10)-AL42)-G42</f>
        <v>0</v>
      </c>
      <c r="AP42" s="131">
        <f>((25-AM42-1)*10)-AO42</f>
        <v>110</v>
      </c>
      <c r="AQ42" s="9"/>
      <c r="AR42" s="104">
        <f t="shared" si="1"/>
        <v>7</v>
      </c>
      <c r="AS42" s="104" t="str">
        <f t="shared" si="12"/>
        <v>Dianne</v>
      </c>
      <c r="AT42" s="104" t="str">
        <f t="shared" si="12"/>
        <v>Zagor</v>
      </c>
      <c r="AU42" s="132">
        <f>AP42</f>
        <v>110</v>
      </c>
      <c r="AV42" s="96" t="str">
        <f t="shared" si="2"/>
        <v>Dianne Zagor</v>
      </c>
      <c r="AW42" s="96"/>
    </row>
    <row r="43" spans="1:49" ht="13.5" customHeight="1">
      <c r="A43" s="127">
        <v>7</v>
      </c>
      <c r="B43" s="127" t="s">
        <v>213</v>
      </c>
      <c r="C43" s="340" t="s">
        <v>205</v>
      </c>
      <c r="D43" s="344" t="s">
        <v>208</v>
      </c>
      <c r="E43" s="127"/>
      <c r="F43" s="129"/>
      <c r="G43" s="151">
        <v>16</v>
      </c>
      <c r="H43" s="133"/>
      <c r="I43" s="133">
        <v>36</v>
      </c>
      <c r="J43" s="133">
        <v>10</v>
      </c>
      <c r="K43" s="133">
        <v>20</v>
      </c>
      <c r="L43" s="137" t="s">
        <v>196</v>
      </c>
      <c r="M43" s="137">
        <v>10</v>
      </c>
      <c r="N43" s="151">
        <v>20</v>
      </c>
      <c r="O43" s="137" t="s">
        <v>196</v>
      </c>
      <c r="P43" s="137">
        <v>20</v>
      </c>
      <c r="Q43" s="151" t="s">
        <v>196</v>
      </c>
      <c r="R43" s="137">
        <v>20</v>
      </c>
      <c r="S43" s="151" t="s">
        <v>196</v>
      </c>
      <c r="T43" s="151">
        <v>40</v>
      </c>
      <c r="U43" s="137" t="s">
        <v>196</v>
      </c>
      <c r="V43" s="136" t="s">
        <v>196</v>
      </c>
      <c r="W43" s="136" t="s">
        <v>196</v>
      </c>
      <c r="X43" s="136"/>
      <c r="Y43" s="137"/>
      <c r="Z43" s="136"/>
      <c r="AA43" s="135"/>
      <c r="AB43" s="135"/>
      <c r="AC43" s="134"/>
      <c r="AD43" s="135"/>
      <c r="AE43" s="135"/>
      <c r="AF43" s="135"/>
      <c r="AG43" s="134" t="s">
        <v>196</v>
      </c>
      <c r="AH43" s="133"/>
      <c r="AI43" s="133"/>
      <c r="AJ43" s="133"/>
      <c r="AK43" s="156"/>
      <c r="AL43" s="125">
        <f>SUM(H43:AG43)+AJ43+AK43</f>
        <v>176</v>
      </c>
      <c r="AM43" s="130">
        <f t="shared" si="10"/>
        <v>13</v>
      </c>
      <c r="AN43" s="130">
        <v>1</v>
      </c>
      <c r="AO43" s="125">
        <f>-(((AM43-AN43+2)*10)-AL43)-G43</f>
        <v>20</v>
      </c>
      <c r="AP43" s="131">
        <f>((25-AM43-1)*10)-AO43</f>
        <v>90</v>
      </c>
      <c r="AQ43" s="9"/>
      <c r="AR43" s="104">
        <f t="shared" si="1"/>
        <v>7</v>
      </c>
      <c r="AS43" s="104" t="str">
        <f t="shared" si="12"/>
        <v>Dennis</v>
      </c>
      <c r="AT43" s="104" t="str">
        <f t="shared" si="12"/>
        <v>Todic</v>
      </c>
      <c r="AU43" s="132">
        <f>AP43</f>
        <v>90</v>
      </c>
      <c r="AV43" s="96" t="str">
        <f t="shared" si="2"/>
        <v>Dennis Todic</v>
      </c>
      <c r="AW43" s="122"/>
    </row>
    <row r="44" spans="1:49" ht="13.5" customHeight="1">
      <c r="A44" s="127">
        <v>4</v>
      </c>
      <c r="B44" s="127" t="s">
        <v>232</v>
      </c>
      <c r="C44" s="308" t="s">
        <v>227</v>
      </c>
      <c r="D44" s="307"/>
      <c r="E44" s="107"/>
      <c r="F44" s="129"/>
      <c r="G44" s="151" t="s">
        <v>156</v>
      </c>
      <c r="H44" s="133"/>
      <c r="I44" s="133" t="s">
        <v>229</v>
      </c>
      <c r="J44" s="133" t="s">
        <v>229</v>
      </c>
      <c r="K44" s="133" t="s">
        <v>229</v>
      </c>
      <c r="L44" s="137" t="s">
        <v>229</v>
      </c>
      <c r="M44" s="137" t="s">
        <v>229</v>
      </c>
      <c r="N44" s="151" t="s">
        <v>229</v>
      </c>
      <c r="O44" s="137" t="s">
        <v>229</v>
      </c>
      <c r="P44" s="137" t="s">
        <v>229</v>
      </c>
      <c r="Q44" s="151" t="s">
        <v>229</v>
      </c>
      <c r="R44" s="137">
        <v>5</v>
      </c>
      <c r="S44" s="151" t="s">
        <v>229</v>
      </c>
      <c r="T44" s="151" t="s">
        <v>229</v>
      </c>
      <c r="U44" s="137" t="s">
        <v>229</v>
      </c>
      <c r="V44" s="136"/>
      <c r="W44" s="136"/>
      <c r="X44" s="136"/>
      <c r="Y44" s="137"/>
      <c r="Z44" s="136"/>
      <c r="AA44" s="135"/>
      <c r="AB44" s="135"/>
      <c r="AC44" s="134"/>
      <c r="AD44" s="135"/>
      <c r="AE44" s="135"/>
      <c r="AF44" s="135"/>
      <c r="AG44" s="134"/>
      <c r="AH44" s="133"/>
      <c r="AI44" s="133"/>
      <c r="AJ44" s="133"/>
      <c r="AK44" s="133"/>
      <c r="AL44" s="125">
        <f>SUM(H44:AG44)+AJ44+AK44</f>
        <v>5</v>
      </c>
      <c r="AM44" s="130">
        <f t="shared" si="10"/>
        <v>13</v>
      </c>
      <c r="AN44" s="130"/>
      <c r="AO44" s="125"/>
      <c r="AP44" s="131"/>
      <c r="AQ44" s="9"/>
      <c r="AR44" s="105"/>
      <c r="AS44" s="105" t="str">
        <f>C44</f>
        <v>Sandy</v>
      </c>
      <c r="AT44" s="104">
        <f t="shared" si="12"/>
        <v>0</v>
      </c>
      <c r="AU44" s="132"/>
      <c r="AV44" s="96"/>
      <c r="AW44" s="96"/>
    </row>
    <row r="45" spans="1:49" ht="13.5" customHeight="1">
      <c r="A45" s="139">
        <v>7</v>
      </c>
      <c r="B45" s="139" t="s">
        <v>125</v>
      </c>
      <c r="C45" s="160" t="s">
        <v>125</v>
      </c>
      <c r="D45" s="313"/>
      <c r="E45" s="139"/>
      <c r="F45" s="141"/>
      <c r="G45" s="328"/>
      <c r="H45" s="140"/>
      <c r="I45" s="140"/>
      <c r="J45" s="140"/>
      <c r="K45" s="140"/>
      <c r="L45" s="141"/>
      <c r="M45" s="141"/>
      <c r="N45" s="144"/>
      <c r="O45" s="141"/>
      <c r="P45" s="141"/>
      <c r="Q45" s="140"/>
      <c r="R45" s="141"/>
      <c r="S45" s="140"/>
      <c r="T45" s="140"/>
      <c r="U45" s="143"/>
      <c r="V45" s="139"/>
      <c r="W45" s="139"/>
      <c r="X45" s="142"/>
      <c r="Y45" s="141"/>
      <c r="Z45" s="139"/>
      <c r="AA45" s="139"/>
      <c r="AB45" s="139"/>
      <c r="AC45" s="141"/>
      <c r="AD45" s="139"/>
      <c r="AE45" s="139"/>
      <c r="AF45" s="139"/>
      <c r="AG45" s="159"/>
      <c r="AH45" s="140"/>
      <c r="AI45" s="140"/>
      <c r="AJ45" s="140"/>
      <c r="AK45" s="253"/>
      <c r="AL45" s="145"/>
      <c r="AM45" s="146">
        <f t="shared" si="10"/>
        <v>13</v>
      </c>
      <c r="AN45" s="146"/>
      <c r="AO45" s="147"/>
      <c r="AP45" s="148"/>
      <c r="AQ45" s="8"/>
      <c r="AR45" s="142">
        <f t="shared" si="1"/>
        <v>7</v>
      </c>
      <c r="AS45" s="142" t="str">
        <f>C45</f>
        <v>z</v>
      </c>
      <c r="AT45" s="142"/>
      <c r="AU45" s="149"/>
      <c r="AV45" s="160" t="str">
        <f t="shared" si="2"/>
        <v>z </v>
      </c>
      <c r="AW45" s="96"/>
    </row>
    <row r="46" spans="1:49" ht="13.5" customHeight="1">
      <c r="A46" s="127">
        <v>8</v>
      </c>
      <c r="B46" s="127" t="s">
        <v>124</v>
      </c>
      <c r="C46" s="319"/>
      <c r="D46" s="320"/>
      <c r="E46" s="127"/>
      <c r="F46" s="129"/>
      <c r="G46" s="318"/>
      <c r="H46" s="128"/>
      <c r="I46" s="103"/>
      <c r="J46" s="103"/>
      <c r="K46" s="128"/>
      <c r="L46" s="129"/>
      <c r="M46" s="129"/>
      <c r="N46" s="128"/>
      <c r="O46" s="129"/>
      <c r="P46" s="129"/>
      <c r="Q46" s="128"/>
      <c r="R46" s="129"/>
      <c r="S46" s="128"/>
      <c r="T46" s="103"/>
      <c r="U46" s="129"/>
      <c r="V46" s="127"/>
      <c r="W46" s="127"/>
      <c r="X46" s="127"/>
      <c r="Y46" s="129"/>
      <c r="Z46" s="127"/>
      <c r="AA46" s="127"/>
      <c r="AB46" s="100"/>
      <c r="AC46" s="129"/>
      <c r="AD46" s="127"/>
      <c r="AE46" s="127"/>
      <c r="AF46" s="127"/>
      <c r="AG46" s="129"/>
      <c r="AH46" s="128"/>
      <c r="AI46" s="128"/>
      <c r="AJ46" s="128"/>
      <c r="AK46" s="252"/>
      <c r="AL46" s="125"/>
      <c r="AM46" s="130">
        <f t="shared" si="10"/>
        <v>13</v>
      </c>
      <c r="AN46" s="130"/>
      <c r="AO46" s="306"/>
      <c r="AP46" s="131"/>
      <c r="AQ46" s="8"/>
      <c r="AR46" s="100">
        <f t="shared" si="1"/>
        <v>8</v>
      </c>
      <c r="AS46" s="319">
        <f>AO46</f>
        <v>0</v>
      </c>
      <c r="AT46" s="316"/>
      <c r="AU46" s="132"/>
      <c r="AV46" s="122" t="str">
        <f t="shared" si="2"/>
        <v>0 </v>
      </c>
      <c r="AW46" s="96"/>
    </row>
    <row r="47" spans="1:49" ht="13.5" customHeight="1">
      <c r="A47" s="127">
        <v>8</v>
      </c>
      <c r="B47" s="127" t="s">
        <v>175</v>
      </c>
      <c r="C47" s="308" t="s">
        <v>214</v>
      </c>
      <c r="D47" s="307"/>
      <c r="E47" s="107"/>
      <c r="F47" s="129"/>
      <c r="G47" s="151"/>
      <c r="I47" s="133">
        <v>40</v>
      </c>
      <c r="J47" s="133"/>
      <c r="K47" s="133"/>
      <c r="L47" s="137"/>
      <c r="M47" s="137"/>
      <c r="N47" s="151"/>
      <c r="O47" s="137"/>
      <c r="P47" s="137"/>
      <c r="Q47" s="151"/>
      <c r="R47" s="137"/>
      <c r="S47" s="151"/>
      <c r="T47" s="151"/>
      <c r="U47" s="137"/>
      <c r="V47" s="136"/>
      <c r="W47" s="136"/>
      <c r="X47" s="136"/>
      <c r="Y47" s="137"/>
      <c r="Z47" s="136"/>
      <c r="AA47" s="135"/>
      <c r="AB47" s="135"/>
      <c r="AC47" s="134"/>
      <c r="AD47" s="135"/>
      <c r="AE47" s="135"/>
      <c r="AF47" s="135"/>
      <c r="AG47" s="134"/>
      <c r="AH47" s="133"/>
      <c r="AI47" s="133"/>
      <c r="AJ47" s="133"/>
      <c r="AK47" s="156"/>
      <c r="AL47" s="125">
        <f>SUM(I47:AG47)+AJ47+AK47</f>
        <v>40</v>
      </c>
      <c r="AM47" s="130">
        <f t="shared" si="10"/>
        <v>13</v>
      </c>
      <c r="AN47" s="130">
        <v>0</v>
      </c>
      <c r="AO47" s="125"/>
      <c r="AP47" s="131"/>
      <c r="AQ47" s="9"/>
      <c r="AR47" s="105">
        <f t="shared" si="1"/>
        <v>8</v>
      </c>
      <c r="AS47" s="105" t="str">
        <f aca="true" t="shared" si="13" ref="AS47:AT49">C47</f>
        <v>old player debt</v>
      </c>
      <c r="AT47" s="105">
        <f t="shared" si="13"/>
        <v>0</v>
      </c>
      <c r="AU47" s="132">
        <f>AP47</f>
        <v>0</v>
      </c>
      <c r="AV47" s="96" t="str">
        <f t="shared" si="2"/>
        <v>old player debt 0</v>
      </c>
      <c r="AW47" s="96"/>
    </row>
    <row r="48" spans="1:49" ht="13.5" customHeight="1">
      <c r="A48" s="127">
        <v>8</v>
      </c>
      <c r="B48" s="127" t="s">
        <v>175</v>
      </c>
      <c r="C48" s="308"/>
      <c r="D48" s="307"/>
      <c r="E48" s="107"/>
      <c r="F48" s="129"/>
      <c r="G48" s="151"/>
      <c r="H48" s="133"/>
      <c r="I48" s="133"/>
      <c r="J48" s="133"/>
      <c r="K48" s="133"/>
      <c r="L48" s="137"/>
      <c r="M48" s="137"/>
      <c r="N48" s="151"/>
      <c r="O48" s="137"/>
      <c r="P48" s="137"/>
      <c r="Q48" s="151"/>
      <c r="R48" s="137"/>
      <c r="S48" s="151"/>
      <c r="T48" s="151"/>
      <c r="U48" s="137"/>
      <c r="V48" s="136"/>
      <c r="W48" s="136"/>
      <c r="X48" s="136"/>
      <c r="Y48" s="137"/>
      <c r="Z48" s="136"/>
      <c r="AA48" s="135"/>
      <c r="AB48" s="135"/>
      <c r="AC48" s="134"/>
      <c r="AD48" s="135"/>
      <c r="AE48" s="135"/>
      <c r="AF48" s="135"/>
      <c r="AG48" s="134"/>
      <c r="AH48" s="151"/>
      <c r="AI48" s="151"/>
      <c r="AJ48" s="151"/>
      <c r="AK48" s="156"/>
      <c r="AL48" s="125">
        <f>SUM(H48:AG48)+AJ48+AK48</f>
        <v>0</v>
      </c>
      <c r="AM48" s="130">
        <f t="shared" si="10"/>
        <v>13</v>
      </c>
      <c r="AN48" s="130">
        <v>0</v>
      </c>
      <c r="AO48" s="125"/>
      <c r="AP48" s="131"/>
      <c r="AQ48" s="9"/>
      <c r="AR48" s="105">
        <f t="shared" si="1"/>
        <v>8</v>
      </c>
      <c r="AS48" s="105">
        <f t="shared" si="13"/>
        <v>0</v>
      </c>
      <c r="AT48" s="105">
        <f t="shared" si="13"/>
        <v>0</v>
      </c>
      <c r="AU48" s="132">
        <f>AP48</f>
        <v>0</v>
      </c>
      <c r="AV48" s="96" t="str">
        <f t="shared" si="2"/>
        <v>0 0</v>
      </c>
      <c r="AW48" s="96"/>
    </row>
    <row r="49" spans="1:49" ht="13.5" customHeight="1">
      <c r="A49" s="127">
        <v>8</v>
      </c>
      <c r="B49" s="127" t="s">
        <v>175</v>
      </c>
      <c r="C49" s="308"/>
      <c r="D49" s="307"/>
      <c r="E49" s="107"/>
      <c r="F49" s="129"/>
      <c r="G49" s="151"/>
      <c r="H49" s="133"/>
      <c r="I49" s="133"/>
      <c r="J49" s="133"/>
      <c r="K49" s="133"/>
      <c r="L49" s="137"/>
      <c r="M49" s="137"/>
      <c r="N49" s="151"/>
      <c r="O49" s="137"/>
      <c r="P49" s="137"/>
      <c r="Q49" s="151"/>
      <c r="R49" s="137"/>
      <c r="S49" s="151"/>
      <c r="T49" s="151"/>
      <c r="U49" s="137"/>
      <c r="V49" s="136"/>
      <c r="W49" s="136"/>
      <c r="X49" s="136"/>
      <c r="Y49" s="137"/>
      <c r="Z49" s="136"/>
      <c r="AA49" s="135"/>
      <c r="AB49" s="135"/>
      <c r="AC49" s="134"/>
      <c r="AD49" s="135"/>
      <c r="AE49" s="135"/>
      <c r="AF49" s="135"/>
      <c r="AG49" s="134"/>
      <c r="AH49" s="151"/>
      <c r="AI49" s="151"/>
      <c r="AJ49" s="151"/>
      <c r="AK49" s="156"/>
      <c r="AL49" s="125">
        <f>SUM(H49:AG49)+AJ49+AK49</f>
        <v>0</v>
      </c>
      <c r="AM49" s="130">
        <f t="shared" si="10"/>
        <v>13</v>
      </c>
      <c r="AN49" s="130">
        <v>0</v>
      </c>
      <c r="AO49" s="125"/>
      <c r="AP49" s="131"/>
      <c r="AQ49" s="9"/>
      <c r="AR49" s="105">
        <f t="shared" si="1"/>
        <v>8</v>
      </c>
      <c r="AS49" s="105">
        <f t="shared" si="13"/>
        <v>0</v>
      </c>
      <c r="AT49" s="105">
        <f t="shared" si="13"/>
        <v>0</v>
      </c>
      <c r="AU49" s="132">
        <f>AP49</f>
        <v>0</v>
      </c>
      <c r="AV49" s="96" t="str">
        <f t="shared" si="2"/>
        <v>0 0</v>
      </c>
      <c r="AW49" s="96"/>
    </row>
    <row r="50" spans="1:49" ht="13.5" customHeight="1">
      <c r="A50" s="139">
        <v>8</v>
      </c>
      <c r="B50" s="139" t="s">
        <v>125</v>
      </c>
      <c r="C50" s="160" t="s">
        <v>125</v>
      </c>
      <c r="D50" s="313"/>
      <c r="E50" s="139"/>
      <c r="F50" s="141"/>
      <c r="G50" s="328"/>
      <c r="H50" s="140"/>
      <c r="I50" s="140"/>
      <c r="J50" s="140"/>
      <c r="K50" s="140"/>
      <c r="L50" s="143"/>
      <c r="M50" s="141"/>
      <c r="N50" s="140"/>
      <c r="O50" s="141"/>
      <c r="P50" s="141"/>
      <c r="Q50" s="140"/>
      <c r="R50" s="141"/>
      <c r="S50" s="140"/>
      <c r="T50" s="140"/>
      <c r="U50" s="141"/>
      <c r="V50" s="139"/>
      <c r="W50" s="139"/>
      <c r="X50" s="139"/>
      <c r="Y50" s="143"/>
      <c r="Z50" s="139"/>
      <c r="AA50" s="139"/>
      <c r="AB50" s="139"/>
      <c r="AC50" s="141"/>
      <c r="AD50" s="139"/>
      <c r="AE50" s="139"/>
      <c r="AF50" s="139"/>
      <c r="AG50" s="143"/>
      <c r="AH50" s="144"/>
      <c r="AI50" s="144"/>
      <c r="AJ50" s="144"/>
      <c r="AK50" s="253"/>
      <c r="AL50" s="145"/>
      <c r="AM50" s="146">
        <f>AM48</f>
        <v>13</v>
      </c>
      <c r="AN50" s="146"/>
      <c r="AO50" s="147"/>
      <c r="AP50" s="148"/>
      <c r="AQ50" s="8"/>
      <c r="AR50" s="142">
        <f t="shared" si="1"/>
        <v>8</v>
      </c>
      <c r="AS50" s="142" t="str">
        <f>C50</f>
        <v>z</v>
      </c>
      <c r="AT50" s="142"/>
      <c r="AU50" s="152"/>
      <c r="AV50" s="160" t="str">
        <f t="shared" si="2"/>
        <v>z </v>
      </c>
      <c r="AW50" s="96"/>
    </row>
    <row r="51" spans="1:49" ht="13.5" customHeight="1" thickBot="1">
      <c r="A51" s="89">
        <v>99</v>
      </c>
      <c r="B51" s="89" t="s">
        <v>125</v>
      </c>
      <c r="C51" s="92" t="s">
        <v>125</v>
      </c>
      <c r="D51" s="310"/>
      <c r="E51" s="89"/>
      <c r="F51" s="90"/>
      <c r="G51" s="161"/>
      <c r="H51" s="161"/>
      <c r="I51" s="93"/>
      <c r="J51" s="90"/>
      <c r="K51" s="346"/>
      <c r="L51" s="90"/>
      <c r="M51" s="90"/>
      <c r="N51" s="93"/>
      <c r="O51" s="90"/>
      <c r="P51" s="90"/>
      <c r="Q51" s="93"/>
      <c r="R51" s="90"/>
      <c r="S51" s="90"/>
      <c r="T51" s="93"/>
      <c r="U51" s="90"/>
      <c r="V51" s="89"/>
      <c r="W51" s="89"/>
      <c r="X51" s="89"/>
      <c r="Y51" s="90"/>
      <c r="Z51" s="89"/>
      <c r="AA51" s="89"/>
      <c r="AB51" s="89"/>
      <c r="AC51" s="90"/>
      <c r="AD51" s="89"/>
      <c r="AE51" s="89"/>
      <c r="AF51" s="89"/>
      <c r="AG51" s="90"/>
      <c r="AH51" s="93"/>
      <c r="AI51" s="93"/>
      <c r="AJ51" s="93"/>
      <c r="AK51" s="254"/>
      <c r="AL51" s="92"/>
      <c r="AM51" s="162"/>
      <c r="AN51" s="162"/>
      <c r="AO51" s="163"/>
      <c r="AP51" s="164"/>
      <c r="AQ51" s="9"/>
      <c r="AR51" s="89">
        <f t="shared" si="1"/>
        <v>99</v>
      </c>
      <c r="AS51" s="89" t="str">
        <f>C51</f>
        <v>z</v>
      </c>
      <c r="AT51" s="89"/>
      <c r="AU51" s="89"/>
      <c r="AV51" s="96" t="str">
        <f t="shared" si="2"/>
        <v>z </v>
      </c>
      <c r="AW51" s="96"/>
    </row>
    <row r="52" spans="1:49" ht="13.5" customHeight="1" thickTop="1">
      <c r="A52" s="127"/>
      <c r="B52" s="127"/>
      <c r="C52" s="309"/>
      <c r="D52" s="127"/>
      <c r="E52" s="107"/>
      <c r="F52" s="87" t="s">
        <v>17</v>
      </c>
      <c r="G52" s="165" t="str">
        <f>G2</f>
        <v>Sanction</v>
      </c>
      <c r="H52" s="165">
        <f aca="true" t="shared" si="14" ref="H52:AI52">H3</f>
        <v>38602</v>
      </c>
      <c r="I52" s="241">
        <f t="shared" si="14"/>
        <v>38609</v>
      </c>
      <c r="J52" s="166">
        <f t="shared" si="14"/>
        <v>38616</v>
      </c>
      <c r="K52" s="241">
        <f t="shared" si="14"/>
        <v>38623</v>
      </c>
      <c r="L52" s="167">
        <f t="shared" si="14"/>
        <v>38630</v>
      </c>
      <c r="M52" s="167">
        <f t="shared" si="14"/>
        <v>38637</v>
      </c>
      <c r="N52" s="241">
        <f t="shared" si="14"/>
        <v>38644</v>
      </c>
      <c r="O52" s="166">
        <f t="shared" si="14"/>
        <v>38651</v>
      </c>
      <c r="P52" s="241">
        <f t="shared" si="14"/>
        <v>38658</v>
      </c>
      <c r="Q52" s="241">
        <f t="shared" si="14"/>
        <v>38665</v>
      </c>
      <c r="R52" s="166">
        <f t="shared" si="14"/>
        <v>38672</v>
      </c>
      <c r="S52" s="241">
        <f t="shared" si="14"/>
        <v>38686</v>
      </c>
      <c r="T52" s="241">
        <f t="shared" si="14"/>
        <v>38693</v>
      </c>
      <c r="U52" s="167">
        <f t="shared" si="14"/>
        <v>38700</v>
      </c>
      <c r="V52" s="166">
        <f t="shared" si="14"/>
        <v>38707</v>
      </c>
      <c r="W52" s="166">
        <f t="shared" si="14"/>
        <v>38721</v>
      </c>
      <c r="X52" s="166">
        <f t="shared" si="14"/>
        <v>38728</v>
      </c>
      <c r="Y52" s="167">
        <f t="shared" si="14"/>
        <v>38735</v>
      </c>
      <c r="Z52" s="166">
        <f t="shared" si="14"/>
        <v>38742</v>
      </c>
      <c r="AA52" s="166">
        <f t="shared" si="14"/>
        <v>38749</v>
      </c>
      <c r="AB52" s="166">
        <f t="shared" si="14"/>
        <v>38756</v>
      </c>
      <c r="AC52" s="167">
        <f t="shared" si="14"/>
        <v>38763</v>
      </c>
      <c r="AD52" s="166">
        <f t="shared" si="14"/>
        <v>38770</v>
      </c>
      <c r="AE52" s="166">
        <f t="shared" si="14"/>
        <v>38777</v>
      </c>
      <c r="AF52" s="166">
        <f t="shared" si="14"/>
        <v>38784</v>
      </c>
      <c r="AG52" s="167">
        <f>AG3</f>
        <v>38791</v>
      </c>
      <c r="AH52" s="167" t="str">
        <f t="shared" si="14"/>
        <v>4//2005</v>
      </c>
      <c r="AI52" s="167">
        <f t="shared" si="14"/>
        <v>38533</v>
      </c>
      <c r="AJ52" s="138">
        <f>SUM(AJ4:AJ51)</f>
        <v>115</v>
      </c>
      <c r="AK52" s="156">
        <f>SUM(AK4:AK51)</f>
        <v>40</v>
      </c>
      <c r="AL52" s="168">
        <f>SUM(AL4:AL51)-AJ52-AK52</f>
        <v>3410</v>
      </c>
      <c r="AM52" s="169"/>
      <c r="AN52" s="169"/>
      <c r="AO52" s="170">
        <f>SUM(AO4:AO51)</f>
        <v>235</v>
      </c>
      <c r="AP52" s="131">
        <f>SUM(AP4:AP51)</f>
        <v>2075</v>
      </c>
      <c r="AQ52" s="9"/>
      <c r="AR52" s="107"/>
      <c r="AS52" s="107"/>
      <c r="AT52" s="107"/>
      <c r="AU52" s="96"/>
      <c r="AV52" s="96"/>
      <c r="AW52" s="96"/>
    </row>
    <row r="53" spans="1:49" ht="13.5" customHeight="1" thickBot="1">
      <c r="A53" s="89"/>
      <c r="B53" s="89"/>
      <c r="C53" s="311"/>
      <c r="D53" s="89"/>
      <c r="E53" s="89"/>
      <c r="F53" s="171" t="s">
        <v>2</v>
      </c>
      <c r="G53" s="93" t="str">
        <f>G3</f>
        <v>Fee</v>
      </c>
      <c r="H53" s="93" t="str">
        <f aca="true" t="shared" si="15" ref="H53:AF53">H2</f>
        <v>Meeting</v>
      </c>
      <c r="I53" s="93">
        <f t="shared" si="15"/>
        <v>1</v>
      </c>
      <c r="J53" s="89">
        <f t="shared" si="15"/>
        <v>2</v>
      </c>
      <c r="K53" s="93">
        <f t="shared" si="15"/>
        <v>3</v>
      </c>
      <c r="L53" s="90">
        <f t="shared" si="15"/>
        <v>4</v>
      </c>
      <c r="M53" s="90">
        <f t="shared" si="15"/>
        <v>5</v>
      </c>
      <c r="N53" s="93">
        <f t="shared" si="15"/>
        <v>6</v>
      </c>
      <c r="O53" s="89">
        <f t="shared" si="15"/>
        <v>7</v>
      </c>
      <c r="P53" s="93">
        <f t="shared" si="15"/>
        <v>8</v>
      </c>
      <c r="Q53" s="93">
        <f t="shared" si="15"/>
        <v>9</v>
      </c>
      <c r="R53" s="89">
        <f t="shared" si="15"/>
        <v>10</v>
      </c>
      <c r="S53" s="93">
        <f t="shared" si="15"/>
        <v>11</v>
      </c>
      <c r="T53" s="93">
        <f t="shared" si="15"/>
        <v>12</v>
      </c>
      <c r="U53" s="90">
        <f t="shared" si="15"/>
        <v>13</v>
      </c>
      <c r="V53" s="89">
        <f t="shared" si="15"/>
        <v>14</v>
      </c>
      <c r="W53" s="89">
        <f t="shared" si="15"/>
        <v>15</v>
      </c>
      <c r="X53" s="89">
        <f t="shared" si="15"/>
        <v>16</v>
      </c>
      <c r="Y53" s="90">
        <f t="shared" si="15"/>
        <v>17</v>
      </c>
      <c r="Z53" s="89">
        <f t="shared" si="15"/>
        <v>18</v>
      </c>
      <c r="AA53" s="89">
        <f t="shared" si="15"/>
        <v>19</v>
      </c>
      <c r="AB53" s="89">
        <f t="shared" si="15"/>
        <v>20</v>
      </c>
      <c r="AC53" s="90">
        <f t="shared" si="15"/>
        <v>21</v>
      </c>
      <c r="AD53" s="89">
        <f t="shared" si="15"/>
        <v>22</v>
      </c>
      <c r="AE53" s="89">
        <f t="shared" si="15"/>
        <v>23</v>
      </c>
      <c r="AF53" s="89">
        <f t="shared" si="15"/>
        <v>24</v>
      </c>
      <c r="AG53" s="90">
        <f>AG2</f>
        <v>25</v>
      </c>
      <c r="AH53" s="93"/>
      <c r="AI53" s="93"/>
      <c r="AJ53" s="90"/>
      <c r="AK53" s="254"/>
      <c r="AL53" s="172">
        <f>G55+AL52</f>
        <v>3720</v>
      </c>
      <c r="AM53" s="173"/>
      <c r="AN53" s="173"/>
      <c r="AO53" s="92"/>
      <c r="AP53" s="161"/>
      <c r="AQ53" s="9"/>
      <c r="AR53" s="107"/>
      <c r="AS53" s="107"/>
      <c r="AT53" s="107"/>
      <c r="AU53" s="96"/>
      <c r="AV53" s="96"/>
      <c r="AW53" s="96"/>
    </row>
    <row r="54" spans="1:49" ht="13.5" customHeight="1" thickTop="1">
      <c r="A54" s="127"/>
      <c r="B54" s="127"/>
      <c r="C54" s="87"/>
      <c r="D54" s="127"/>
      <c r="E54" s="127"/>
      <c r="F54" s="301"/>
      <c r="G54" s="87"/>
      <c r="H54" s="87"/>
      <c r="I54" s="128"/>
      <c r="J54" s="127"/>
      <c r="K54" s="128"/>
      <c r="L54" s="129"/>
      <c r="M54" s="129"/>
      <c r="N54" s="128"/>
      <c r="O54" s="127"/>
      <c r="P54" s="128"/>
      <c r="Q54" s="128"/>
      <c r="R54" s="127"/>
      <c r="S54" s="128"/>
      <c r="T54" s="128"/>
      <c r="U54" s="129"/>
      <c r="V54" s="127"/>
      <c r="W54" s="127"/>
      <c r="X54" s="127"/>
      <c r="Y54" s="129"/>
      <c r="Z54" s="127"/>
      <c r="AA54" s="127"/>
      <c r="AB54" s="127"/>
      <c r="AC54" s="129"/>
      <c r="AD54" s="127"/>
      <c r="AE54" s="127"/>
      <c r="AF54" s="127"/>
      <c r="AG54" s="129"/>
      <c r="AH54" s="128"/>
      <c r="AI54" s="128"/>
      <c r="AJ54" s="129"/>
      <c r="AK54" s="252"/>
      <c r="AL54" s="122"/>
      <c r="AM54" s="169"/>
      <c r="AN54" s="169"/>
      <c r="AO54" s="122"/>
      <c r="AP54" s="122"/>
      <c r="AQ54" s="9"/>
      <c r="AR54" s="107"/>
      <c r="AS54" s="107"/>
      <c r="AT54" s="107"/>
      <c r="AU54" s="96"/>
      <c r="AV54" s="96"/>
      <c r="AW54" s="96"/>
    </row>
    <row r="55" spans="1:49" ht="13.5" customHeight="1">
      <c r="A55" s="174"/>
      <c r="B55" s="86"/>
      <c r="C55" s="87"/>
      <c r="D55" s="174" t="s">
        <v>5</v>
      </c>
      <c r="E55" s="86">
        <f>584-158</f>
        <v>426</v>
      </c>
      <c r="F55" s="87"/>
      <c r="G55" s="175">
        <f aca="true" t="shared" si="16" ref="G55:AG55">SUM(G4:G51)</f>
        <v>310</v>
      </c>
      <c r="H55" s="175">
        <f t="shared" si="16"/>
        <v>118</v>
      </c>
      <c r="I55" s="175">
        <f t="shared" si="16"/>
        <v>611</v>
      </c>
      <c r="J55" s="177">
        <f t="shared" si="16"/>
        <v>275</v>
      </c>
      <c r="K55" s="175">
        <f t="shared" si="16"/>
        <v>180</v>
      </c>
      <c r="L55" s="178">
        <f t="shared" si="16"/>
        <v>270</v>
      </c>
      <c r="M55" s="178">
        <f t="shared" si="16"/>
        <v>220</v>
      </c>
      <c r="N55" s="175">
        <f t="shared" si="16"/>
        <v>180</v>
      </c>
      <c r="O55" s="177">
        <f t="shared" si="16"/>
        <v>170</v>
      </c>
      <c r="P55" s="175">
        <f t="shared" si="16"/>
        <v>390</v>
      </c>
      <c r="Q55" s="175">
        <f t="shared" si="16"/>
        <v>176</v>
      </c>
      <c r="R55" s="178">
        <f t="shared" si="16"/>
        <v>160</v>
      </c>
      <c r="S55" s="178">
        <f t="shared" si="16"/>
        <v>295</v>
      </c>
      <c r="T55" s="175">
        <f t="shared" si="16"/>
        <v>210</v>
      </c>
      <c r="U55" s="178">
        <f t="shared" si="16"/>
        <v>155</v>
      </c>
      <c r="V55" s="177">
        <f t="shared" si="16"/>
        <v>0</v>
      </c>
      <c r="W55" s="177">
        <f t="shared" si="16"/>
        <v>0</v>
      </c>
      <c r="X55" s="177">
        <f t="shared" si="16"/>
        <v>0</v>
      </c>
      <c r="Y55" s="178">
        <f t="shared" si="16"/>
        <v>0</v>
      </c>
      <c r="Z55" s="176">
        <f t="shared" si="16"/>
        <v>0</v>
      </c>
      <c r="AA55" s="176">
        <f t="shared" si="16"/>
        <v>0</v>
      </c>
      <c r="AB55" s="177">
        <f t="shared" si="16"/>
        <v>0</v>
      </c>
      <c r="AC55" s="178">
        <f t="shared" si="16"/>
        <v>0</v>
      </c>
      <c r="AD55" s="177">
        <f t="shared" si="16"/>
        <v>0</v>
      </c>
      <c r="AE55" s="177">
        <f t="shared" si="16"/>
        <v>0</v>
      </c>
      <c r="AF55" s="177">
        <f t="shared" si="16"/>
        <v>0</v>
      </c>
      <c r="AG55" s="178">
        <f t="shared" si="16"/>
        <v>0</v>
      </c>
      <c r="AH55" s="175"/>
      <c r="AI55" s="124"/>
      <c r="AJ55" s="178"/>
      <c r="AK55" s="128"/>
      <c r="AL55" s="176">
        <f>SUM(H55:AG55)</f>
        <v>3410</v>
      </c>
      <c r="AM55" s="122"/>
      <c r="AN55" s="122"/>
      <c r="AO55" s="96" t="s">
        <v>29</v>
      </c>
      <c r="AP55" s="96"/>
      <c r="AQ55" s="9"/>
      <c r="AR55" s="107"/>
      <c r="AS55" s="107"/>
      <c r="AT55" s="107"/>
      <c r="AU55" s="96"/>
      <c r="AV55" s="96"/>
      <c r="AW55" s="96"/>
    </row>
    <row r="56" spans="1:49" ht="13.5" customHeight="1">
      <c r="A56" s="174"/>
      <c r="B56" s="86"/>
      <c r="C56" s="87"/>
      <c r="D56" s="174" t="s">
        <v>131</v>
      </c>
      <c r="E56" s="86"/>
      <c r="F56" s="87"/>
      <c r="G56" s="124"/>
      <c r="H56" s="167"/>
      <c r="I56" s="241">
        <v>38610</v>
      </c>
      <c r="J56" s="241">
        <v>38618</v>
      </c>
      <c r="K56" s="241">
        <v>38628</v>
      </c>
      <c r="L56" s="167">
        <v>38632</v>
      </c>
      <c r="M56" s="167">
        <v>38639</v>
      </c>
      <c r="N56" s="241">
        <v>38646</v>
      </c>
      <c r="O56" s="167">
        <v>38652</v>
      </c>
      <c r="P56" s="167">
        <v>38660</v>
      </c>
      <c r="Q56" s="241">
        <v>38666</v>
      </c>
      <c r="R56" s="167">
        <v>38674</v>
      </c>
      <c r="S56" s="241">
        <v>38691</v>
      </c>
      <c r="T56" s="241">
        <v>38694</v>
      </c>
      <c r="U56" s="167"/>
      <c r="V56" s="242"/>
      <c r="W56" s="242"/>
      <c r="X56" s="242"/>
      <c r="Y56" s="167"/>
      <c r="Z56" s="166"/>
      <c r="AA56" s="242"/>
      <c r="AB56" s="242"/>
      <c r="AC56" s="167"/>
      <c r="AD56" s="242"/>
      <c r="AE56" s="242"/>
      <c r="AF56" s="242"/>
      <c r="AG56" s="167"/>
      <c r="AH56" s="167"/>
      <c r="AI56" s="124"/>
      <c r="AJ56" s="123"/>
      <c r="AK56" s="128"/>
      <c r="AL56" s="122"/>
      <c r="AM56" s="122"/>
      <c r="AN56" s="122"/>
      <c r="AO56" s="122"/>
      <c r="AP56" s="122"/>
      <c r="AQ56" s="9"/>
      <c r="AR56" s="107"/>
      <c r="AS56" s="107"/>
      <c r="AT56" s="107"/>
      <c r="AU56" s="96"/>
      <c r="AV56" s="96"/>
      <c r="AW56" s="96"/>
    </row>
    <row r="57" spans="1:49" ht="13.5" customHeight="1">
      <c r="A57" s="174"/>
      <c r="B57" s="86"/>
      <c r="C57" s="87"/>
      <c r="D57" s="174" t="s">
        <v>14</v>
      </c>
      <c r="E57" s="86"/>
      <c r="F57" s="87">
        <f>120.75/21</f>
        <v>5.75</v>
      </c>
      <c r="G57" s="124"/>
      <c r="H57" s="179"/>
      <c r="I57" s="175">
        <v>583</v>
      </c>
      <c r="J57" s="177">
        <v>275</v>
      </c>
      <c r="K57" s="175">
        <v>160</v>
      </c>
      <c r="L57" s="178">
        <v>270</v>
      </c>
      <c r="M57" s="178">
        <v>220</v>
      </c>
      <c r="N57" s="175">
        <v>180</v>
      </c>
      <c r="O57" s="177">
        <v>170</v>
      </c>
      <c r="P57" s="175">
        <v>390</v>
      </c>
      <c r="Q57" s="175">
        <v>176</v>
      </c>
      <c r="R57" s="177">
        <v>160</v>
      </c>
      <c r="S57" s="175">
        <v>295</v>
      </c>
      <c r="T57" s="175">
        <v>210</v>
      </c>
      <c r="U57" s="178"/>
      <c r="V57" s="177"/>
      <c r="W57" s="177"/>
      <c r="X57" s="177"/>
      <c r="Y57" s="178"/>
      <c r="Z57" s="176"/>
      <c r="AA57" s="177"/>
      <c r="AB57" s="177"/>
      <c r="AC57" s="178"/>
      <c r="AD57" s="177"/>
      <c r="AE57" s="177"/>
      <c r="AF57" s="177"/>
      <c r="AG57" s="178"/>
      <c r="AH57" s="175"/>
      <c r="AI57" s="96"/>
      <c r="AJ57" s="175"/>
      <c r="AK57" s="128"/>
      <c r="AL57" s="176">
        <f>SUM(H57:AJ57)</f>
        <v>3089</v>
      </c>
      <c r="AM57" s="122"/>
      <c r="AN57" s="122"/>
      <c r="AO57" s="96"/>
      <c r="AP57" s="96"/>
      <c r="AQ57" s="9"/>
      <c r="AR57" s="107"/>
      <c r="AS57" s="107"/>
      <c r="AT57" s="107"/>
      <c r="AU57" s="96"/>
      <c r="AV57" s="96"/>
      <c r="AW57" s="96"/>
    </row>
    <row r="58" spans="1:49" ht="13.5" customHeight="1">
      <c r="A58" s="174"/>
      <c r="B58" s="86"/>
      <c r="C58" s="87"/>
      <c r="D58" s="174" t="str">
        <f>D57</f>
        <v>Deposits: ($)</v>
      </c>
      <c r="E58" s="86"/>
      <c r="F58" s="87"/>
      <c r="G58" s="179"/>
      <c r="H58" s="179"/>
      <c r="I58" s="175">
        <v>146</v>
      </c>
      <c r="J58" s="176"/>
      <c r="K58" s="175">
        <v>20</v>
      </c>
      <c r="L58" s="210"/>
      <c r="M58" s="178"/>
      <c r="N58" s="175"/>
      <c r="O58" s="176"/>
      <c r="P58" s="175"/>
      <c r="Q58" s="175"/>
      <c r="R58" s="176"/>
      <c r="S58" s="175"/>
      <c r="T58" s="175"/>
      <c r="U58" s="178"/>
      <c r="V58" s="176"/>
      <c r="W58" s="176"/>
      <c r="X58" s="176"/>
      <c r="Y58" s="178"/>
      <c r="Z58" s="176"/>
      <c r="AA58" s="176"/>
      <c r="AB58" s="176"/>
      <c r="AC58" s="178"/>
      <c r="AD58" s="176"/>
      <c r="AE58" s="176"/>
      <c r="AF58" s="176"/>
      <c r="AG58" s="178"/>
      <c r="AH58" s="247"/>
      <c r="AI58" s="96"/>
      <c r="AJ58" s="247"/>
      <c r="AK58" s="128"/>
      <c r="AL58" s="176">
        <f>SUM(H58:AJ58)</f>
        <v>166</v>
      </c>
      <c r="AM58" s="122"/>
      <c r="AN58" s="122"/>
      <c r="AO58" s="122"/>
      <c r="AP58" s="122"/>
      <c r="AQ58" s="9"/>
      <c r="AR58" s="107"/>
      <c r="AS58" s="107"/>
      <c r="AT58" s="107"/>
      <c r="AU58" s="96"/>
      <c r="AV58" s="96"/>
      <c r="AW58" s="96"/>
    </row>
    <row r="59" spans="1:49" ht="13.5" customHeight="1">
      <c r="A59" s="174"/>
      <c r="B59" s="86"/>
      <c r="C59" s="87"/>
      <c r="D59" s="174" t="s">
        <v>134</v>
      </c>
      <c r="E59" s="86"/>
      <c r="F59" s="87"/>
      <c r="G59" s="179"/>
      <c r="H59" s="179"/>
      <c r="I59" s="175">
        <v>734</v>
      </c>
      <c r="J59" s="260">
        <v>888.25</v>
      </c>
      <c r="K59" s="175">
        <v>538.5</v>
      </c>
      <c r="L59" s="348">
        <v>808.5</v>
      </c>
      <c r="M59" s="178">
        <v>913.5</v>
      </c>
      <c r="N59" s="175">
        <v>378.5</v>
      </c>
      <c r="O59" s="178">
        <v>433.5</v>
      </c>
      <c r="P59" s="178">
        <v>708.5</v>
      </c>
      <c r="Q59" s="175">
        <v>303.75</v>
      </c>
      <c r="R59" s="176">
        <v>348.75</v>
      </c>
      <c r="S59" s="175">
        <v>419.5</v>
      </c>
      <c r="T59" s="175">
        <v>379.5</v>
      </c>
      <c r="U59" s="178"/>
      <c r="V59" s="176"/>
      <c r="W59" s="176"/>
      <c r="X59" s="176"/>
      <c r="Y59" s="178"/>
      <c r="Z59" s="176"/>
      <c r="AA59" s="176"/>
      <c r="AB59" s="176"/>
      <c r="AC59" s="178"/>
      <c r="AD59" s="176"/>
      <c r="AE59" s="176"/>
      <c r="AF59" s="176"/>
      <c r="AG59" s="178"/>
      <c r="AH59" s="299"/>
      <c r="AI59" s="124"/>
      <c r="AJ59" s="300"/>
      <c r="AK59" s="128"/>
      <c r="AL59" s="122"/>
      <c r="AM59" s="122"/>
      <c r="AN59" s="122"/>
      <c r="AO59" s="122"/>
      <c r="AP59" s="122"/>
      <c r="AQ59" s="9"/>
      <c r="AR59" s="107"/>
      <c r="AS59" s="107"/>
      <c r="AT59" s="107"/>
      <c r="AU59" s="96"/>
      <c r="AV59" s="96"/>
      <c r="AW59" s="96"/>
    </row>
    <row r="60" spans="1:49" ht="13.5" customHeight="1">
      <c r="A60" s="110"/>
      <c r="B60" s="110"/>
      <c r="C60" s="111"/>
      <c r="D60" s="110" t="s">
        <v>133</v>
      </c>
      <c r="E60" s="110"/>
      <c r="F60" s="111"/>
      <c r="G60" s="180"/>
      <c r="H60" s="180">
        <f>G60+H55-H57-H58</f>
        <v>118</v>
      </c>
      <c r="I60" s="180">
        <f aca="true" t="shared" si="17" ref="I60:O60">H60+I55-I57-I58</f>
        <v>0</v>
      </c>
      <c r="J60" s="180">
        <f t="shared" si="17"/>
        <v>0</v>
      </c>
      <c r="K60" s="180">
        <f t="shared" si="17"/>
        <v>0</v>
      </c>
      <c r="L60" s="182">
        <f t="shared" si="17"/>
        <v>0</v>
      </c>
      <c r="M60" s="182">
        <f t="shared" si="17"/>
        <v>0</v>
      </c>
      <c r="N60" s="180">
        <f t="shared" si="17"/>
        <v>0</v>
      </c>
      <c r="O60" s="182">
        <f t="shared" si="17"/>
        <v>0</v>
      </c>
      <c r="P60" s="182">
        <f aca="true" t="shared" si="18" ref="P60:AF60">O60+P55-P57-P58</f>
        <v>0</v>
      </c>
      <c r="Q60" s="180">
        <f t="shared" si="18"/>
        <v>0</v>
      </c>
      <c r="R60" s="182">
        <f t="shared" si="18"/>
        <v>0</v>
      </c>
      <c r="S60" s="182">
        <f t="shared" si="18"/>
        <v>0</v>
      </c>
      <c r="T60" s="180">
        <f t="shared" si="18"/>
        <v>0</v>
      </c>
      <c r="U60" s="182">
        <f t="shared" si="18"/>
        <v>155</v>
      </c>
      <c r="V60" s="181">
        <f t="shared" si="18"/>
        <v>155</v>
      </c>
      <c r="W60" s="181">
        <f t="shared" si="18"/>
        <v>155</v>
      </c>
      <c r="X60" s="181">
        <f t="shared" si="18"/>
        <v>155</v>
      </c>
      <c r="Y60" s="182">
        <f t="shared" si="18"/>
        <v>155</v>
      </c>
      <c r="Z60" s="181">
        <f t="shared" si="18"/>
        <v>155</v>
      </c>
      <c r="AA60" s="181">
        <f t="shared" si="18"/>
        <v>155</v>
      </c>
      <c r="AB60" s="181">
        <f t="shared" si="18"/>
        <v>155</v>
      </c>
      <c r="AC60" s="182">
        <f t="shared" si="18"/>
        <v>155</v>
      </c>
      <c r="AD60" s="181">
        <f t="shared" si="18"/>
        <v>155</v>
      </c>
      <c r="AE60" s="181">
        <f t="shared" si="18"/>
        <v>155</v>
      </c>
      <c r="AF60" s="181">
        <f t="shared" si="18"/>
        <v>155</v>
      </c>
      <c r="AG60" s="182">
        <f>AF60+AG55-AG57-AG58</f>
        <v>155</v>
      </c>
      <c r="AH60" s="180"/>
      <c r="AI60" s="180"/>
      <c r="AJ60" s="182"/>
      <c r="AK60" s="140"/>
      <c r="AL60" s="181">
        <f>AL57+AL58</f>
        <v>3255</v>
      </c>
      <c r="AM60" s="160" t="s">
        <v>122</v>
      </c>
      <c r="AN60" s="160"/>
      <c r="AO60" s="160"/>
      <c r="AP60" s="160"/>
      <c r="AQ60" s="9"/>
      <c r="AR60" s="107"/>
      <c r="AS60" s="107"/>
      <c r="AT60" s="107"/>
      <c r="AU60" s="96"/>
      <c r="AV60" s="96"/>
      <c r="AW60" s="96"/>
    </row>
    <row r="61" spans="1:49" ht="13.5" customHeight="1">
      <c r="A61" s="174"/>
      <c r="B61" s="174"/>
      <c r="C61" s="87"/>
      <c r="D61" s="174"/>
      <c r="E61" s="174"/>
      <c r="F61" s="87"/>
      <c r="G61" s="178"/>
      <c r="H61" s="178"/>
      <c r="I61" s="175"/>
      <c r="J61" s="176"/>
      <c r="K61" s="175"/>
      <c r="L61" s="178"/>
      <c r="M61" s="178"/>
      <c r="N61" s="175"/>
      <c r="O61" s="178"/>
      <c r="P61" s="178"/>
      <c r="Q61" s="175"/>
      <c r="R61" s="178"/>
      <c r="S61" s="178"/>
      <c r="T61" s="175"/>
      <c r="U61" s="178"/>
      <c r="V61" s="176"/>
      <c r="W61" s="176"/>
      <c r="X61" s="176"/>
      <c r="Y61" s="178"/>
      <c r="Z61" s="176"/>
      <c r="AA61" s="176"/>
      <c r="AB61" s="176"/>
      <c r="AC61" s="178"/>
      <c r="AD61" s="176"/>
      <c r="AE61" s="176"/>
      <c r="AF61" s="176"/>
      <c r="AG61" s="178"/>
      <c r="AH61" s="175"/>
      <c r="AI61" s="175"/>
      <c r="AJ61" s="178"/>
      <c r="AK61" s="128"/>
      <c r="AL61" s="176"/>
      <c r="AM61" s="122" t="s">
        <v>28</v>
      </c>
      <c r="AN61" s="122"/>
      <c r="AO61" s="96"/>
      <c r="AP61" s="122"/>
      <c r="AQ61" s="9"/>
      <c r="AR61" s="107"/>
      <c r="AS61" s="107"/>
      <c r="AT61" s="107"/>
      <c r="AU61" s="96"/>
      <c r="AV61" s="96"/>
      <c r="AW61" s="96"/>
    </row>
    <row r="62" spans="1:49" ht="13.5" customHeight="1">
      <c r="A62" s="110"/>
      <c r="B62" s="110"/>
      <c r="C62" s="183"/>
      <c r="D62" s="110"/>
      <c r="E62" s="110"/>
      <c r="F62" s="183"/>
      <c r="G62" s="111"/>
      <c r="H62" s="111"/>
      <c r="I62" s="186"/>
      <c r="J62" s="184"/>
      <c r="K62" s="186"/>
      <c r="L62" s="185"/>
      <c r="M62" s="185"/>
      <c r="N62" s="186"/>
      <c r="O62" s="185"/>
      <c r="P62" s="185"/>
      <c r="Q62" s="186"/>
      <c r="R62" s="184"/>
      <c r="S62" s="186"/>
      <c r="T62" s="186"/>
      <c r="U62" s="185"/>
      <c r="V62" s="184"/>
      <c r="W62" s="184"/>
      <c r="X62" s="184"/>
      <c r="Y62" s="185"/>
      <c r="Z62" s="184"/>
      <c r="AA62" s="184"/>
      <c r="AB62" s="184"/>
      <c r="AC62" s="185"/>
      <c r="AD62" s="184"/>
      <c r="AE62" s="184"/>
      <c r="AF62" s="184"/>
      <c r="AG62" s="185"/>
      <c r="AH62" s="186"/>
      <c r="AI62" s="186"/>
      <c r="AJ62" s="185"/>
      <c r="AK62" s="140"/>
      <c r="AL62" s="187"/>
      <c r="AM62" s="160" t="s">
        <v>35</v>
      </c>
      <c r="AN62" s="160"/>
      <c r="AO62" s="160"/>
      <c r="AP62" s="160"/>
      <c r="AQ62" s="9"/>
      <c r="AR62" s="107"/>
      <c r="AS62" s="107"/>
      <c r="AT62" s="107"/>
      <c r="AU62" s="96"/>
      <c r="AV62" s="96"/>
      <c r="AW62" s="96"/>
    </row>
    <row r="63" spans="4:49" ht="13.5" customHeight="1">
      <c r="D63" s="302" t="s">
        <v>16</v>
      </c>
      <c r="E63" s="302"/>
      <c r="F63" s="303"/>
      <c r="G63" s="87"/>
      <c r="H63" s="87"/>
      <c r="I63" s="128">
        <v>21</v>
      </c>
      <c r="J63" s="127">
        <v>20</v>
      </c>
      <c r="K63" s="128">
        <v>21</v>
      </c>
      <c r="L63" s="129">
        <v>20</v>
      </c>
      <c r="M63" s="129">
        <v>20</v>
      </c>
      <c r="N63" s="128">
        <v>20</v>
      </c>
      <c r="O63" s="127">
        <v>20</v>
      </c>
      <c r="P63" s="128">
        <v>21</v>
      </c>
      <c r="Q63" s="128">
        <v>20</v>
      </c>
      <c r="R63" s="127">
        <v>19</v>
      </c>
      <c r="S63" s="128">
        <v>20</v>
      </c>
      <c r="T63" s="128">
        <v>19</v>
      </c>
      <c r="U63" s="129">
        <v>20</v>
      </c>
      <c r="V63" s="127"/>
      <c r="W63" s="127"/>
      <c r="X63" s="127"/>
      <c r="Y63" s="129"/>
      <c r="Z63" s="127"/>
      <c r="AA63" s="127"/>
      <c r="AB63" s="127"/>
      <c r="AC63" s="129"/>
      <c r="AD63" s="127"/>
      <c r="AE63" s="127"/>
      <c r="AF63" s="127"/>
      <c r="AG63" s="129"/>
      <c r="AH63" s="189"/>
      <c r="AI63" s="128"/>
      <c r="AJ63" s="129"/>
      <c r="AK63" s="252"/>
      <c r="AL63" s="176">
        <f>AL55-AL60-AL61+AL62</f>
        <v>155</v>
      </c>
      <c r="AM63" s="122" t="s">
        <v>172</v>
      </c>
      <c r="AN63" s="169"/>
      <c r="AO63" s="96"/>
      <c r="AP63" s="122"/>
      <c r="AQ63" s="9"/>
      <c r="AR63" s="107"/>
      <c r="AS63" s="107"/>
      <c r="AT63" s="107"/>
      <c r="AU63" s="96"/>
      <c r="AV63" s="96"/>
      <c r="AW63" s="96"/>
    </row>
    <row r="64" spans="4:49" ht="13.5" customHeight="1">
      <c r="D64" s="86" t="s">
        <v>13</v>
      </c>
      <c r="E64" s="86"/>
      <c r="F64" s="87"/>
      <c r="G64" s="87"/>
      <c r="H64" s="87"/>
      <c r="I64" s="189">
        <v>692</v>
      </c>
      <c r="J64" s="191">
        <v>695</v>
      </c>
      <c r="K64" s="189">
        <v>696</v>
      </c>
      <c r="L64" s="192">
        <v>697</v>
      </c>
      <c r="M64" s="192">
        <v>698</v>
      </c>
      <c r="N64" s="189">
        <v>699</v>
      </c>
      <c r="O64" s="191">
        <v>701</v>
      </c>
      <c r="P64" s="189">
        <v>702</v>
      </c>
      <c r="Q64" s="189">
        <v>703</v>
      </c>
      <c r="R64" s="191">
        <v>704</v>
      </c>
      <c r="S64" s="189">
        <v>706</v>
      </c>
      <c r="T64" s="189">
        <v>707</v>
      </c>
      <c r="U64" s="192">
        <v>708</v>
      </c>
      <c r="V64" s="191"/>
      <c r="W64" s="191"/>
      <c r="X64" s="191"/>
      <c r="Y64" s="192"/>
      <c r="Z64" s="190"/>
      <c r="AA64" s="191"/>
      <c r="AB64" s="191"/>
      <c r="AC64" s="192"/>
      <c r="AD64" s="191"/>
      <c r="AE64" s="191"/>
      <c r="AF64" s="191"/>
      <c r="AG64" s="192"/>
      <c r="AH64" s="193"/>
      <c r="AI64" s="189"/>
      <c r="AJ64" s="192"/>
      <c r="AK64" s="128"/>
      <c r="AL64" s="122"/>
      <c r="AM64" s="122"/>
      <c r="AN64" s="122"/>
      <c r="AO64" s="96"/>
      <c r="AP64" s="96"/>
      <c r="AQ64" s="9"/>
      <c r="AR64" s="107"/>
      <c r="AS64" s="107"/>
      <c r="AT64" s="107"/>
      <c r="AU64" s="96"/>
      <c r="AV64" s="96"/>
      <c r="AW64" s="96"/>
    </row>
    <row r="65" spans="4:49" ht="13.5" customHeight="1">
      <c r="D65" s="174" t="s">
        <v>19</v>
      </c>
      <c r="E65" s="86"/>
      <c r="F65" s="87"/>
      <c r="G65" s="194"/>
      <c r="H65" s="194"/>
      <c r="I65" s="194">
        <f aca="true" t="shared" si="19" ref="I65:AG65">I63*5.75</f>
        <v>120.75</v>
      </c>
      <c r="J65" s="194">
        <f t="shared" si="19"/>
        <v>115</v>
      </c>
      <c r="K65" s="194">
        <f t="shared" si="19"/>
        <v>120.75</v>
      </c>
      <c r="L65" s="179">
        <f t="shared" si="19"/>
        <v>115</v>
      </c>
      <c r="M65" s="179">
        <f t="shared" si="19"/>
        <v>115</v>
      </c>
      <c r="N65" s="194">
        <f t="shared" si="19"/>
        <v>115</v>
      </c>
      <c r="O65" s="179">
        <f t="shared" si="19"/>
        <v>115</v>
      </c>
      <c r="P65" s="194">
        <f t="shared" si="19"/>
        <v>120.75</v>
      </c>
      <c r="Q65" s="194">
        <f t="shared" si="19"/>
        <v>115</v>
      </c>
      <c r="R65" s="179">
        <f t="shared" si="19"/>
        <v>109.25</v>
      </c>
      <c r="S65" s="194">
        <f t="shared" si="19"/>
        <v>115</v>
      </c>
      <c r="T65" s="194">
        <f t="shared" si="19"/>
        <v>109.25</v>
      </c>
      <c r="U65" s="179">
        <f t="shared" si="19"/>
        <v>115</v>
      </c>
      <c r="V65" s="194">
        <f t="shared" si="19"/>
        <v>0</v>
      </c>
      <c r="W65" s="194">
        <f t="shared" si="19"/>
        <v>0</v>
      </c>
      <c r="X65" s="194">
        <f t="shared" si="19"/>
        <v>0</v>
      </c>
      <c r="Y65" s="194">
        <f t="shared" si="19"/>
        <v>0</v>
      </c>
      <c r="Z65" s="194">
        <f t="shared" si="19"/>
        <v>0</v>
      </c>
      <c r="AA65" s="194">
        <f t="shared" si="19"/>
        <v>0</v>
      </c>
      <c r="AB65" s="194">
        <f t="shared" si="19"/>
        <v>0</v>
      </c>
      <c r="AC65" s="194">
        <f t="shared" si="19"/>
        <v>0</v>
      </c>
      <c r="AD65" s="194">
        <f t="shared" si="19"/>
        <v>0</v>
      </c>
      <c r="AE65" s="194">
        <f t="shared" si="19"/>
        <v>0</v>
      </c>
      <c r="AF65" s="194">
        <f t="shared" si="19"/>
        <v>0</v>
      </c>
      <c r="AG65" s="194">
        <f t="shared" si="19"/>
        <v>0</v>
      </c>
      <c r="AH65" s="194"/>
      <c r="AI65" s="96"/>
      <c r="AJ65" s="189"/>
      <c r="AK65" s="128"/>
      <c r="AL65" s="176">
        <f>SUM(I65:AJ65)</f>
        <v>1500.75</v>
      </c>
      <c r="AM65" s="122"/>
      <c r="AN65" s="122"/>
      <c r="AO65" s="122"/>
      <c r="AP65" s="122"/>
      <c r="AQ65" s="9"/>
      <c r="AR65" s="107"/>
      <c r="AS65" s="107"/>
      <c r="AT65" s="107"/>
      <c r="AU65" s="96"/>
      <c r="AV65" s="96"/>
      <c r="AW65" s="96"/>
    </row>
    <row r="66" spans="4:49" ht="13.5" customHeight="1">
      <c r="D66" s="174" t="str">
        <f>D64</f>
        <v>Check #:</v>
      </c>
      <c r="E66" s="86"/>
      <c r="F66" s="87"/>
      <c r="G66" s="87"/>
      <c r="H66" s="87"/>
      <c r="I66" s="189">
        <v>693</v>
      </c>
      <c r="J66" s="191"/>
      <c r="K66" s="347"/>
      <c r="L66" s="192"/>
      <c r="M66" s="352"/>
      <c r="N66" s="189"/>
      <c r="O66" s="191">
        <v>700</v>
      </c>
      <c r="P66" s="189"/>
      <c r="Q66" s="189"/>
      <c r="R66" s="196">
        <v>705</v>
      </c>
      <c r="S66" s="189"/>
      <c r="T66" s="206"/>
      <c r="U66" s="123"/>
      <c r="V66" s="198"/>
      <c r="W66" s="198"/>
      <c r="X66" s="191"/>
      <c r="Y66" s="199"/>
      <c r="Z66" s="190"/>
      <c r="AA66" s="332"/>
      <c r="AB66" s="200"/>
      <c r="AC66" s="199"/>
      <c r="AD66" s="285"/>
      <c r="AE66" s="200"/>
      <c r="AF66" s="191"/>
      <c r="AG66" s="192"/>
      <c r="AH66" s="189"/>
      <c r="AI66" s="189"/>
      <c r="AJ66" s="192"/>
      <c r="AK66" s="128"/>
      <c r="AL66" s="177"/>
      <c r="AM66" s="122"/>
      <c r="AN66" s="122"/>
      <c r="AO66" s="96"/>
      <c r="AP66" s="96"/>
      <c r="AQ66" s="9"/>
      <c r="AR66" s="107"/>
      <c r="AS66" s="107"/>
      <c r="AT66" s="107"/>
      <c r="AU66" s="96"/>
      <c r="AV66" s="96"/>
      <c r="AW66" s="96"/>
    </row>
    <row r="67" spans="4:49" ht="13.5" customHeight="1">
      <c r="D67" s="174" t="s">
        <v>15</v>
      </c>
      <c r="E67" s="86"/>
      <c r="F67" s="87"/>
      <c r="G67" s="179"/>
      <c r="H67" s="179"/>
      <c r="I67" s="247">
        <v>150</v>
      </c>
      <c r="J67" s="177"/>
      <c r="K67" s="175"/>
      <c r="L67" s="178"/>
      <c r="M67" s="2"/>
      <c r="N67" s="175"/>
      <c r="O67" s="178">
        <v>60</v>
      </c>
      <c r="P67" s="392"/>
      <c r="Q67" s="175"/>
      <c r="R67" s="202">
        <v>16</v>
      </c>
      <c r="S67" s="202"/>
      <c r="T67" s="394"/>
      <c r="U67" s="123"/>
      <c r="V67" s="204"/>
      <c r="W67" s="197"/>
      <c r="X67" s="177"/>
      <c r="Y67" s="178"/>
      <c r="Z67" s="176"/>
      <c r="AA67" s="333"/>
      <c r="AB67" s="197"/>
      <c r="AC67" s="205"/>
      <c r="AD67" s="286"/>
      <c r="AE67" s="197"/>
      <c r="AF67" s="177"/>
      <c r="AG67" s="178"/>
      <c r="AH67" s="175"/>
      <c r="AI67" s="206"/>
      <c r="AJ67" s="178"/>
      <c r="AK67" s="128"/>
      <c r="AL67" s="176">
        <f>SUM(I67:AI67)</f>
        <v>226</v>
      </c>
      <c r="AM67" s="122"/>
      <c r="AN67" s="122"/>
      <c r="AO67" s="96"/>
      <c r="AP67" s="96"/>
      <c r="AQ67" s="9"/>
      <c r="AR67" s="107"/>
      <c r="AS67" s="107"/>
      <c r="AT67" s="107"/>
      <c r="AU67" s="96"/>
      <c r="AV67" s="96"/>
      <c r="AW67" s="96"/>
    </row>
    <row r="68" spans="4:49" ht="13.5" customHeight="1">
      <c r="D68" s="8"/>
      <c r="E68" s="174"/>
      <c r="F68" s="87" t="s">
        <v>18</v>
      </c>
      <c r="G68" s="87"/>
      <c r="H68" s="87"/>
      <c r="I68" s="345" t="s">
        <v>218</v>
      </c>
      <c r="J68" s="189"/>
      <c r="K68" s="342"/>
      <c r="L68" s="192"/>
      <c r="M68" s="192"/>
      <c r="N68" s="189"/>
      <c r="O68" s="192" t="s">
        <v>225</v>
      </c>
      <c r="P68" s="392"/>
      <c r="Q68" s="189"/>
      <c r="R68" s="207" t="s">
        <v>238</v>
      </c>
      <c r="S68" s="207"/>
      <c r="T68" s="248"/>
      <c r="U68" s="123"/>
      <c r="V68" s="208"/>
      <c r="W68" s="191"/>
      <c r="X68" s="200"/>
      <c r="Y68" s="192"/>
      <c r="Z68" s="190"/>
      <c r="AA68" s="191"/>
      <c r="AB68" s="191"/>
      <c r="AC68" s="192"/>
      <c r="AD68" s="284"/>
      <c r="AE68" s="191"/>
      <c r="AF68" s="191"/>
      <c r="AG68" s="192"/>
      <c r="AH68" s="189"/>
      <c r="AI68" s="124"/>
      <c r="AJ68" s="192"/>
      <c r="AK68" s="128"/>
      <c r="AL68" s="176"/>
      <c r="AM68" s="122"/>
      <c r="AN68" s="122"/>
      <c r="AO68" s="96"/>
      <c r="AP68" s="96"/>
      <c r="AQ68" s="9"/>
      <c r="AR68" s="107"/>
      <c r="AS68" s="107"/>
      <c r="AT68" s="107"/>
      <c r="AU68" s="96"/>
      <c r="AV68" s="96"/>
      <c r="AW68" s="96"/>
    </row>
    <row r="69" spans="4:49" ht="13.5" customHeight="1">
      <c r="D69" s="174" t="str">
        <f>D66</f>
        <v>Check #:</v>
      </c>
      <c r="E69" s="86"/>
      <c r="F69" s="87"/>
      <c r="G69" s="87"/>
      <c r="H69" s="87"/>
      <c r="I69" s="189">
        <v>694</v>
      </c>
      <c r="J69" s="191"/>
      <c r="K69" s="189"/>
      <c r="L69" s="349"/>
      <c r="M69" s="192"/>
      <c r="N69" s="189"/>
      <c r="O69" s="191"/>
      <c r="P69" s="189"/>
      <c r="Q69" s="189"/>
      <c r="R69" s="209"/>
      <c r="S69" s="248"/>
      <c r="T69" s="248"/>
      <c r="U69" s="210"/>
      <c r="V69" s="208"/>
      <c r="W69" s="191"/>
      <c r="X69" s="191"/>
      <c r="Y69" s="192"/>
      <c r="Z69" s="190"/>
      <c r="AA69" s="191"/>
      <c r="AB69" s="191"/>
      <c r="AC69" s="192"/>
      <c r="AD69" s="191"/>
      <c r="AE69" s="191"/>
      <c r="AF69" s="191"/>
      <c r="AG69" s="192"/>
      <c r="AH69" s="189"/>
      <c r="AI69" s="189"/>
      <c r="AJ69" s="192"/>
      <c r="AK69" s="128"/>
      <c r="AL69" s="176"/>
      <c r="AM69" s="122"/>
      <c r="AN69" s="261"/>
      <c r="AO69" s="122"/>
      <c r="AP69" s="96"/>
      <c r="AQ69" s="9"/>
      <c r="AR69" s="107"/>
      <c r="AS69" s="107"/>
      <c r="AT69" s="107"/>
      <c r="AU69" s="96"/>
      <c r="AV69" s="96"/>
      <c r="AW69" s="96"/>
    </row>
    <row r="70" spans="4:49" ht="13.5" customHeight="1">
      <c r="D70" s="174" t="str">
        <f>D67</f>
        <v>Payment: ($)</v>
      </c>
      <c r="E70" s="174"/>
      <c r="F70" s="87"/>
      <c r="G70" s="179"/>
      <c r="H70" s="179"/>
      <c r="I70" s="257">
        <v>144</v>
      </c>
      <c r="J70" s="177"/>
      <c r="K70" s="175"/>
      <c r="L70" s="210"/>
      <c r="M70" s="178"/>
      <c r="N70" s="175"/>
      <c r="O70" s="177"/>
      <c r="P70" s="194"/>
      <c r="Q70" s="175"/>
      <c r="R70" s="203"/>
      <c r="S70" s="249"/>
      <c r="T70" s="249"/>
      <c r="U70" s="211"/>
      <c r="V70" s="203"/>
      <c r="W70" s="177"/>
      <c r="X70" s="177"/>
      <c r="Y70" s="178"/>
      <c r="Z70" s="176"/>
      <c r="AA70" s="177"/>
      <c r="AB70" s="177"/>
      <c r="AC70" s="178"/>
      <c r="AD70" s="177"/>
      <c r="AE70" s="177"/>
      <c r="AF70" s="177"/>
      <c r="AG70" s="178"/>
      <c r="AH70" s="175"/>
      <c r="AI70" s="175"/>
      <c r="AJ70" s="210"/>
      <c r="AK70" s="128"/>
      <c r="AL70" s="176">
        <f>SUM(I70:AI70)</f>
        <v>144</v>
      </c>
      <c r="AM70" s="122"/>
      <c r="AN70" s="122"/>
      <c r="AO70" s="96"/>
      <c r="AP70" s="96"/>
      <c r="AQ70" s="9"/>
      <c r="AR70" s="107"/>
      <c r="AS70" s="107"/>
      <c r="AT70" s="107"/>
      <c r="AU70" s="96"/>
      <c r="AV70" s="96"/>
      <c r="AW70" s="96"/>
    </row>
    <row r="71" spans="4:49" ht="13.5" customHeight="1">
      <c r="D71" s="8"/>
      <c r="E71" s="174"/>
      <c r="F71" s="87" t="str">
        <f>F68</f>
        <v>For:</v>
      </c>
      <c r="G71" s="87"/>
      <c r="H71" s="87"/>
      <c r="I71" s="258" t="s">
        <v>219</v>
      </c>
      <c r="J71" s="213"/>
      <c r="K71" s="124"/>
      <c r="L71" s="350"/>
      <c r="M71" s="214"/>
      <c r="N71" s="258"/>
      <c r="O71" s="213"/>
      <c r="P71" s="393"/>
      <c r="Q71" s="258"/>
      <c r="R71" s="203"/>
      <c r="S71" s="249"/>
      <c r="T71" s="249"/>
      <c r="U71" s="207"/>
      <c r="V71" s="203"/>
      <c r="W71" s="213"/>
      <c r="X71" s="191"/>
      <c r="Y71" s="214"/>
      <c r="Z71" s="212"/>
      <c r="AA71" s="213"/>
      <c r="AB71" s="213"/>
      <c r="AC71" s="214"/>
      <c r="AD71" s="213"/>
      <c r="AE71" s="213"/>
      <c r="AF71" s="213"/>
      <c r="AG71" s="214"/>
      <c r="AH71" s="189"/>
      <c r="AI71" s="189"/>
      <c r="AJ71" s="189"/>
      <c r="AK71" s="129"/>
      <c r="AL71" s="176"/>
      <c r="AM71" s="122"/>
      <c r="AN71" s="122"/>
      <c r="AO71" s="96"/>
      <c r="AP71" s="96"/>
      <c r="AQ71" s="9"/>
      <c r="AR71" s="107"/>
      <c r="AS71" s="107"/>
      <c r="AT71" s="107"/>
      <c r="AU71" s="96"/>
      <c r="AV71" s="96"/>
      <c r="AW71" s="96"/>
    </row>
    <row r="72" spans="4:49" ht="13.5" customHeight="1">
      <c r="D72" s="174" t="str">
        <f>D69</f>
        <v>Check #:</v>
      </c>
      <c r="E72" s="174"/>
      <c r="F72" s="87"/>
      <c r="G72" s="87"/>
      <c r="H72" s="87"/>
      <c r="I72" s="189"/>
      <c r="J72" s="191"/>
      <c r="K72" s="189"/>
      <c r="L72" s="349"/>
      <c r="M72" s="192"/>
      <c r="N72" s="189"/>
      <c r="O72" s="191"/>
      <c r="P72" s="189"/>
      <c r="Q72" s="189"/>
      <c r="R72" s="208"/>
      <c r="S72" s="248"/>
      <c r="T72" s="248"/>
      <c r="U72" s="207"/>
      <c r="V72" s="208"/>
      <c r="W72" s="191"/>
      <c r="X72" s="191"/>
      <c r="Y72" s="192"/>
      <c r="Z72" s="190"/>
      <c r="AA72" s="191"/>
      <c r="AB72" s="191"/>
      <c r="AC72" s="192"/>
      <c r="AD72" s="191"/>
      <c r="AE72" s="191"/>
      <c r="AF72" s="191"/>
      <c r="AG72" s="192"/>
      <c r="AH72" s="189"/>
      <c r="AI72" s="189"/>
      <c r="AJ72" s="9"/>
      <c r="AK72" s="128"/>
      <c r="AL72" s="176"/>
      <c r="AM72" s="122"/>
      <c r="AN72" s="122"/>
      <c r="AO72" s="96"/>
      <c r="AP72" s="96"/>
      <c r="AQ72" s="9"/>
      <c r="AR72" s="107"/>
      <c r="AS72" s="107"/>
      <c r="AT72" s="107"/>
      <c r="AU72" s="96"/>
      <c r="AV72" s="96"/>
      <c r="AW72" s="96"/>
    </row>
    <row r="73" spans="4:49" ht="13.5" customHeight="1">
      <c r="D73" s="174" t="str">
        <f>D70</f>
        <v>Payment: ($)</v>
      </c>
      <c r="E73" s="174"/>
      <c r="F73" s="87"/>
      <c r="G73" s="179"/>
      <c r="H73" s="179"/>
      <c r="I73" s="206"/>
      <c r="J73" s="177"/>
      <c r="K73" s="206"/>
      <c r="L73" s="210"/>
      <c r="M73" s="205">
        <v>600</v>
      </c>
      <c r="N73" s="175"/>
      <c r="O73" s="197"/>
      <c r="P73" s="206">
        <v>400</v>
      </c>
      <c r="Q73" s="175"/>
      <c r="R73" s="197"/>
      <c r="S73" s="206">
        <v>250</v>
      </c>
      <c r="T73" s="206"/>
      <c r="U73" s="205"/>
      <c r="V73" s="197"/>
      <c r="W73" s="197"/>
      <c r="X73" s="177"/>
      <c r="Y73" s="205"/>
      <c r="Z73" s="197"/>
      <c r="AA73" s="197"/>
      <c r="AB73" s="177"/>
      <c r="AC73" s="205"/>
      <c r="AD73" s="334"/>
      <c r="AE73" s="197"/>
      <c r="AF73" s="197"/>
      <c r="AG73" s="178"/>
      <c r="AH73" s="338"/>
      <c r="AI73" s="206"/>
      <c r="AJ73" s="9"/>
      <c r="AK73" s="128"/>
      <c r="AL73" s="176">
        <f>SUM(I73:AI73)</f>
        <v>1250</v>
      </c>
      <c r="AM73" s="96" t="s">
        <v>170</v>
      </c>
      <c r="AN73" s="122"/>
      <c r="AO73" s="96"/>
      <c r="AP73" s="96"/>
      <c r="AQ73" s="9"/>
      <c r="AR73" s="107"/>
      <c r="AS73" s="107"/>
      <c r="AT73" s="107"/>
      <c r="AU73" s="96"/>
      <c r="AV73" s="96"/>
      <c r="AW73" s="96"/>
    </row>
    <row r="74" spans="4:49" ht="13.5" customHeight="1">
      <c r="D74" s="323"/>
      <c r="E74" s="110"/>
      <c r="F74" s="111" t="str">
        <f>F71</f>
        <v>For:</v>
      </c>
      <c r="G74" s="111"/>
      <c r="H74" s="111"/>
      <c r="I74" s="250"/>
      <c r="J74" s="215"/>
      <c r="K74" s="250"/>
      <c r="L74" s="351"/>
      <c r="M74" s="217" t="s">
        <v>224</v>
      </c>
      <c r="N74" s="219"/>
      <c r="O74" s="250"/>
      <c r="P74" s="217" t="s">
        <v>224</v>
      </c>
      <c r="Q74" s="219"/>
      <c r="R74" s="217"/>
      <c r="S74" s="217" t="s">
        <v>224</v>
      </c>
      <c r="T74" s="250"/>
      <c r="U74" s="217"/>
      <c r="V74" s="216"/>
      <c r="W74" s="216"/>
      <c r="X74" s="184"/>
      <c r="Y74" s="217"/>
      <c r="Z74" s="216"/>
      <c r="AA74" s="216"/>
      <c r="AB74" s="215"/>
      <c r="AC74" s="217"/>
      <c r="AD74" s="215"/>
      <c r="AE74" s="216"/>
      <c r="AF74" s="216"/>
      <c r="AG74" s="218"/>
      <c r="AH74" s="298"/>
      <c r="AI74" s="219"/>
      <c r="AJ74" s="327"/>
      <c r="AK74" s="140"/>
      <c r="AL74" s="181">
        <f>SUM(AL65:AL73)</f>
        <v>3120.75</v>
      </c>
      <c r="AM74" s="220" t="s">
        <v>34</v>
      </c>
      <c r="AN74" s="160"/>
      <c r="AO74" s="220"/>
      <c r="AP74" s="220"/>
      <c r="AQ74" s="9"/>
      <c r="AR74" s="107"/>
      <c r="AS74" s="107"/>
      <c r="AT74" s="107"/>
      <c r="AU74" s="96"/>
      <c r="AV74" s="96"/>
      <c r="AW74" s="96"/>
    </row>
    <row r="75" spans="4:49" ht="13.5" customHeight="1">
      <c r="D75" s="302" t="s">
        <v>25</v>
      </c>
      <c r="E75" s="302"/>
      <c r="F75" s="303"/>
      <c r="G75" s="129"/>
      <c r="H75" s="129"/>
      <c r="I75" s="224"/>
      <c r="J75" s="221">
        <v>692</v>
      </c>
      <c r="K75" s="224">
        <v>693</v>
      </c>
      <c r="L75" s="223">
        <v>697</v>
      </c>
      <c r="M75" s="343">
        <v>697</v>
      </c>
      <c r="N75" s="341">
        <v>698</v>
      </c>
      <c r="O75" s="221">
        <v>699</v>
      </c>
      <c r="P75" s="224">
        <v>701</v>
      </c>
      <c r="Q75" s="224">
        <v>700</v>
      </c>
      <c r="R75" s="222">
        <v>703</v>
      </c>
      <c r="S75" s="223">
        <v>704</v>
      </c>
      <c r="T75" s="224"/>
      <c r="U75" s="223">
        <v>707</v>
      </c>
      <c r="V75" s="221">
        <v>705</v>
      </c>
      <c r="W75" s="221"/>
      <c r="X75" s="221"/>
      <c r="Y75" s="223"/>
      <c r="Z75" s="221"/>
      <c r="AA75" s="221"/>
      <c r="AB75" s="221"/>
      <c r="AC75" s="223"/>
      <c r="AD75" s="221"/>
      <c r="AE75" s="221"/>
      <c r="AF75" s="221"/>
      <c r="AG75" s="223"/>
      <c r="AH75" s="224"/>
      <c r="AI75" s="224"/>
      <c r="AJ75" s="223"/>
      <c r="AK75" s="128"/>
      <c r="AL75" s="195">
        <f>AL60-AL74</f>
        <v>134.25</v>
      </c>
      <c r="AM75" s="96"/>
      <c r="AN75" s="127"/>
      <c r="AO75" s="225"/>
      <c r="AP75" s="225"/>
      <c r="AQ75" s="9"/>
      <c r="AR75" s="107"/>
      <c r="AS75" s="107"/>
      <c r="AT75" s="107"/>
      <c r="AU75" s="96"/>
      <c r="AV75" s="96"/>
      <c r="AW75" s="96"/>
    </row>
    <row r="76" spans="4:49" ht="13.5" customHeight="1">
      <c r="D76" s="174"/>
      <c r="E76" s="174"/>
      <c r="F76" s="87"/>
      <c r="G76" s="129"/>
      <c r="H76" s="129"/>
      <c r="I76" s="224"/>
      <c r="J76" s="221"/>
      <c r="K76" s="224">
        <v>694</v>
      </c>
      <c r="L76" s="223"/>
      <c r="M76" s="343"/>
      <c r="N76" s="341"/>
      <c r="O76" s="221"/>
      <c r="P76" s="224"/>
      <c r="Q76" s="224">
        <v>702</v>
      </c>
      <c r="R76" s="221"/>
      <c r="S76" s="224">
        <v>706</v>
      </c>
      <c r="T76" s="224"/>
      <c r="U76" s="223"/>
      <c r="V76" s="221">
        <v>708</v>
      </c>
      <c r="W76" s="221"/>
      <c r="X76" s="221"/>
      <c r="Y76" s="223"/>
      <c r="Z76" s="221"/>
      <c r="AA76" s="221"/>
      <c r="AB76" s="221"/>
      <c r="AC76" s="223"/>
      <c r="AD76" s="221"/>
      <c r="AE76" s="221"/>
      <c r="AF76" s="221"/>
      <c r="AG76" s="223"/>
      <c r="AH76" s="224"/>
      <c r="AI76" s="224"/>
      <c r="AJ76" s="1"/>
      <c r="AK76" s="128"/>
      <c r="AL76" s="226"/>
      <c r="AM76" s="225"/>
      <c r="AN76" s="127"/>
      <c r="AO76" s="96"/>
      <c r="AP76" s="225"/>
      <c r="AQ76" s="9"/>
      <c r="AR76" s="107"/>
      <c r="AS76" s="107"/>
      <c r="AT76" s="107"/>
      <c r="AU76" s="96"/>
      <c r="AV76" s="96"/>
      <c r="AW76" s="96"/>
    </row>
    <row r="77" spans="4:49" ht="13.5" customHeight="1">
      <c r="D77" s="174"/>
      <c r="E77" s="174"/>
      <c r="F77" s="87"/>
      <c r="G77" s="129"/>
      <c r="H77" s="129"/>
      <c r="I77" s="224"/>
      <c r="J77" s="221"/>
      <c r="K77" s="224">
        <v>695</v>
      </c>
      <c r="L77" s="223"/>
      <c r="M77" s="343"/>
      <c r="N77" s="224"/>
      <c r="O77" s="221"/>
      <c r="P77" s="224"/>
      <c r="Q77" s="224"/>
      <c r="R77" s="221"/>
      <c r="S77" s="224"/>
      <c r="T77" s="224"/>
      <c r="U77" s="223"/>
      <c r="V77" s="221"/>
      <c r="W77" s="221"/>
      <c r="X77" s="221"/>
      <c r="Y77" s="223"/>
      <c r="Z77" s="221"/>
      <c r="AA77" s="221"/>
      <c r="AB77" s="221"/>
      <c r="AC77" s="223"/>
      <c r="AD77" s="221"/>
      <c r="AE77" s="221"/>
      <c r="AF77" s="221"/>
      <c r="AG77" s="223"/>
      <c r="AH77" s="224"/>
      <c r="AI77" s="224"/>
      <c r="AJ77" s="223"/>
      <c r="AK77" s="128"/>
      <c r="AL77" s="226"/>
      <c r="AM77" s="225"/>
      <c r="AN77" s="127"/>
      <c r="AO77" s="96"/>
      <c r="AP77" s="225"/>
      <c r="AQ77" s="9"/>
      <c r="AR77" s="107"/>
      <c r="AS77" s="107"/>
      <c r="AT77" s="107"/>
      <c r="AU77" s="96"/>
      <c r="AV77" s="96"/>
      <c r="AW77" s="96"/>
    </row>
    <row r="78" spans="4:49" ht="13.5" customHeight="1">
      <c r="D78" s="96"/>
      <c r="E78" s="96"/>
      <c r="F78" s="123"/>
      <c r="G78" s="129"/>
      <c r="H78" s="129"/>
      <c r="I78" s="128"/>
      <c r="J78" s="107"/>
      <c r="K78" s="128">
        <v>696</v>
      </c>
      <c r="L78" s="129"/>
      <c r="M78" s="129"/>
      <c r="N78" s="128"/>
      <c r="O78" s="107"/>
      <c r="P78" s="128"/>
      <c r="Q78" s="128"/>
      <c r="R78" s="107"/>
      <c r="S78" s="128"/>
      <c r="T78" s="128"/>
      <c r="U78" s="129"/>
      <c r="V78" s="107"/>
      <c r="W78" s="107"/>
      <c r="X78" s="107"/>
      <c r="Y78" s="129"/>
      <c r="Z78" s="127"/>
      <c r="AA78" s="107"/>
      <c r="AB78" s="107"/>
      <c r="AC78" s="129"/>
      <c r="AD78" s="107"/>
      <c r="AE78" s="107"/>
      <c r="AF78" s="107"/>
      <c r="AG78" s="129"/>
      <c r="AH78" s="128"/>
      <c r="AI78" s="128"/>
      <c r="AJ78" s="129"/>
      <c r="AK78" s="128"/>
      <c r="AL78" s="227"/>
      <c r="AM78" s="225"/>
      <c r="AN78" s="127"/>
      <c r="AO78" s="107"/>
      <c r="AP78" s="107"/>
      <c r="AQ78" s="9"/>
      <c r="AR78" s="107"/>
      <c r="AS78" s="107"/>
      <c r="AT78" s="107"/>
      <c r="AU78" s="96"/>
      <c r="AV78" s="96"/>
      <c r="AW78" s="96"/>
    </row>
    <row r="79" spans="4:49" ht="13.5" customHeight="1">
      <c r="D79" s="86" t="s">
        <v>130</v>
      </c>
      <c r="E79" s="86"/>
      <c r="F79" s="87"/>
      <c r="G79" s="228">
        <f>G80</f>
        <v>5</v>
      </c>
      <c r="H79" s="178">
        <f>G79+H57+H58-H67-H70-H73</f>
        <v>5</v>
      </c>
      <c r="I79" s="175">
        <f>H79+I57+I58-I65-I67-I70-I73</f>
        <v>319.25</v>
      </c>
      <c r="J79" s="175">
        <f>I79+J57+J58-J65-J67-J70-J73</f>
        <v>479.25</v>
      </c>
      <c r="K79" s="175">
        <f aca="true" t="shared" si="20" ref="K79:AI79">J79+K57+K58-K65-K67-K70-K73</f>
        <v>538.5</v>
      </c>
      <c r="L79" s="178">
        <f t="shared" si="20"/>
        <v>693.5</v>
      </c>
      <c r="M79" s="178">
        <f>L79+M57+M58-M65-M67-M70-M73</f>
        <v>198.5</v>
      </c>
      <c r="N79" s="175">
        <f t="shared" si="20"/>
        <v>263.5</v>
      </c>
      <c r="O79" s="178">
        <f t="shared" si="20"/>
        <v>258.5</v>
      </c>
      <c r="P79" s="178">
        <f t="shared" si="20"/>
        <v>127.75</v>
      </c>
      <c r="Q79" s="175">
        <f t="shared" si="20"/>
        <v>188.75</v>
      </c>
      <c r="R79" s="178">
        <f t="shared" si="20"/>
        <v>223.5</v>
      </c>
      <c r="S79" s="178">
        <f t="shared" si="20"/>
        <v>153.5</v>
      </c>
      <c r="T79" s="175">
        <f t="shared" si="20"/>
        <v>254.25</v>
      </c>
      <c r="U79" s="178">
        <f>T79+U57+U58-U65-U70-U67-U73</f>
        <v>139.25</v>
      </c>
      <c r="V79" s="177">
        <f t="shared" si="20"/>
        <v>139.25</v>
      </c>
      <c r="W79" s="177">
        <f t="shared" si="20"/>
        <v>139.25</v>
      </c>
      <c r="X79" s="177">
        <f t="shared" si="20"/>
        <v>139.25</v>
      </c>
      <c r="Y79" s="178">
        <f t="shared" si="20"/>
        <v>139.25</v>
      </c>
      <c r="Z79" s="177">
        <f t="shared" si="20"/>
        <v>139.25</v>
      </c>
      <c r="AA79" s="177">
        <f t="shared" si="20"/>
        <v>139.25</v>
      </c>
      <c r="AB79" s="177">
        <f t="shared" si="20"/>
        <v>139.25</v>
      </c>
      <c r="AC79" s="178">
        <f t="shared" si="20"/>
        <v>139.25</v>
      </c>
      <c r="AD79" s="177">
        <f t="shared" si="20"/>
        <v>139.25</v>
      </c>
      <c r="AE79" s="177">
        <f t="shared" si="20"/>
        <v>139.25</v>
      </c>
      <c r="AF79" s="177">
        <f t="shared" si="20"/>
        <v>139.25</v>
      </c>
      <c r="AG79" s="178">
        <f>AF79+AG57+AG58-AG65-AG67-AG70-AG73</f>
        <v>139.25</v>
      </c>
      <c r="AH79" s="178">
        <f>AG79+AH57+AH58-AH65-AH67-AH70-AH73</f>
        <v>139.25</v>
      </c>
      <c r="AI79" s="178">
        <f t="shared" si="20"/>
        <v>139.25</v>
      </c>
      <c r="AJ79" s="178"/>
      <c r="AK79" s="128"/>
      <c r="AL79" s="177"/>
      <c r="AM79" s="122"/>
      <c r="AN79" s="122"/>
      <c r="AO79" s="96"/>
      <c r="AP79" s="96"/>
      <c r="AQ79" s="9"/>
      <c r="AR79" s="107"/>
      <c r="AS79" s="107"/>
      <c r="AT79" s="107"/>
      <c r="AU79" s="96"/>
      <c r="AV79" s="96"/>
      <c r="AW79" s="96"/>
    </row>
    <row r="80" spans="4:49" ht="13.5" customHeight="1">
      <c r="D80" s="86" t="s">
        <v>128</v>
      </c>
      <c r="E80" s="86"/>
      <c r="F80" s="228">
        <v>5</v>
      </c>
      <c r="G80" s="228">
        <f>F80</f>
        <v>5</v>
      </c>
      <c r="H80" s="228">
        <v>5</v>
      </c>
      <c r="I80" s="259">
        <f>I59</f>
        <v>734</v>
      </c>
      <c r="J80" s="259">
        <f>J59</f>
        <v>888.25</v>
      </c>
      <c r="K80" s="259">
        <f aca="true" t="shared" si="21" ref="K80:AI80">K59</f>
        <v>538.5</v>
      </c>
      <c r="L80" s="229">
        <f t="shared" si="21"/>
        <v>808.5</v>
      </c>
      <c r="M80" s="229">
        <v>313.5</v>
      </c>
      <c r="N80" s="259">
        <f t="shared" si="21"/>
        <v>378.5</v>
      </c>
      <c r="O80" s="229">
        <f t="shared" si="21"/>
        <v>433.5</v>
      </c>
      <c r="P80" s="229">
        <v>308.5</v>
      </c>
      <c r="Q80" s="259">
        <f t="shared" si="21"/>
        <v>303.75</v>
      </c>
      <c r="R80" s="229">
        <f t="shared" si="21"/>
        <v>348.75</v>
      </c>
      <c r="S80" s="229">
        <v>169.5</v>
      </c>
      <c r="T80" s="259">
        <f t="shared" si="21"/>
        <v>379.5</v>
      </c>
      <c r="U80" s="229">
        <f t="shared" si="21"/>
        <v>0</v>
      </c>
      <c r="V80" s="125">
        <f t="shared" si="21"/>
        <v>0</v>
      </c>
      <c r="W80" s="125">
        <f t="shared" si="21"/>
        <v>0</v>
      </c>
      <c r="X80" s="125">
        <f t="shared" si="21"/>
        <v>0</v>
      </c>
      <c r="Y80" s="229">
        <f t="shared" si="21"/>
        <v>0</v>
      </c>
      <c r="Z80" s="125">
        <f t="shared" si="21"/>
        <v>0</v>
      </c>
      <c r="AA80" s="125">
        <f t="shared" si="21"/>
        <v>0</v>
      </c>
      <c r="AB80" s="125">
        <f t="shared" si="21"/>
        <v>0</v>
      </c>
      <c r="AC80" s="229">
        <f t="shared" si="21"/>
        <v>0</v>
      </c>
      <c r="AD80" s="125">
        <f t="shared" si="21"/>
        <v>0</v>
      </c>
      <c r="AE80" s="125">
        <f t="shared" si="21"/>
        <v>0</v>
      </c>
      <c r="AF80" s="125">
        <f t="shared" si="21"/>
        <v>0</v>
      </c>
      <c r="AG80" s="229">
        <f t="shared" si="21"/>
        <v>0</v>
      </c>
      <c r="AH80" s="229">
        <f t="shared" si="21"/>
        <v>0</v>
      </c>
      <c r="AI80" s="229">
        <f t="shared" si="21"/>
        <v>0</v>
      </c>
      <c r="AJ80" s="178"/>
      <c r="AK80" s="128"/>
      <c r="AL80" s="230">
        <f>F80</f>
        <v>5</v>
      </c>
      <c r="AM80" s="122" t="s">
        <v>173</v>
      </c>
      <c r="AN80" s="122"/>
      <c r="AO80" s="96"/>
      <c r="AP80" s="96"/>
      <c r="AQ80" s="9"/>
      <c r="AR80" s="107"/>
      <c r="AS80" s="107"/>
      <c r="AT80" s="107"/>
      <c r="AU80" s="96"/>
      <c r="AV80" s="96"/>
      <c r="AW80" s="96"/>
    </row>
    <row r="81" spans="4:49" ht="13.5" customHeight="1">
      <c r="D81" s="86"/>
      <c r="E81" s="86"/>
      <c r="F81" s="87" t="s">
        <v>22</v>
      </c>
      <c r="G81" s="87"/>
      <c r="H81" s="175">
        <f aca="true" t="shared" si="22" ref="H81:AG81">H79-H80</f>
        <v>0</v>
      </c>
      <c r="I81" s="175">
        <f t="shared" si="22"/>
        <v>-414.75</v>
      </c>
      <c r="J81" s="178">
        <f>J79-J80</f>
        <v>-409</v>
      </c>
      <c r="K81" s="175">
        <f t="shared" si="22"/>
        <v>0</v>
      </c>
      <c r="L81" s="178">
        <f t="shared" si="22"/>
        <v>-115</v>
      </c>
      <c r="M81" s="178">
        <f t="shared" si="22"/>
        <v>-115</v>
      </c>
      <c r="N81" s="175">
        <f t="shared" si="22"/>
        <v>-115</v>
      </c>
      <c r="O81" s="177">
        <f t="shared" si="22"/>
        <v>-175</v>
      </c>
      <c r="P81" s="175">
        <f t="shared" si="22"/>
        <v>-180.75</v>
      </c>
      <c r="Q81" s="175">
        <f t="shared" si="22"/>
        <v>-115</v>
      </c>
      <c r="R81" s="177">
        <f t="shared" si="22"/>
        <v>-125.25</v>
      </c>
      <c r="S81" s="175">
        <f t="shared" si="22"/>
        <v>-16</v>
      </c>
      <c r="T81" s="175">
        <f t="shared" si="22"/>
        <v>-125.25</v>
      </c>
      <c r="U81" s="178">
        <f t="shared" si="22"/>
        <v>139.25</v>
      </c>
      <c r="V81" s="177">
        <f t="shared" si="22"/>
        <v>139.25</v>
      </c>
      <c r="W81" s="177">
        <f t="shared" si="22"/>
        <v>139.25</v>
      </c>
      <c r="X81" s="177">
        <f t="shared" si="22"/>
        <v>139.25</v>
      </c>
      <c r="Y81" s="178">
        <f t="shared" si="22"/>
        <v>139.25</v>
      </c>
      <c r="Z81" s="176">
        <f t="shared" si="22"/>
        <v>139.25</v>
      </c>
      <c r="AA81" s="177">
        <f t="shared" si="22"/>
        <v>139.25</v>
      </c>
      <c r="AB81" s="177">
        <f t="shared" si="22"/>
        <v>139.25</v>
      </c>
      <c r="AC81" s="178">
        <f t="shared" si="22"/>
        <v>139.25</v>
      </c>
      <c r="AD81" s="177">
        <f t="shared" si="22"/>
        <v>139.25</v>
      </c>
      <c r="AE81" s="177">
        <f t="shared" si="22"/>
        <v>139.25</v>
      </c>
      <c r="AF81" s="177">
        <f t="shared" si="22"/>
        <v>139.25</v>
      </c>
      <c r="AG81" s="178">
        <f t="shared" si="22"/>
        <v>139.25</v>
      </c>
      <c r="AH81" s="175">
        <f>AH79-AH80</f>
        <v>139.25</v>
      </c>
      <c r="AI81" s="175">
        <f>AI79-AI80</f>
        <v>139.25</v>
      </c>
      <c r="AJ81" s="178"/>
      <c r="AK81" s="128"/>
      <c r="AL81" s="177">
        <f>AL75+AL80</f>
        <v>139.25</v>
      </c>
      <c r="AM81" s="225" t="s">
        <v>171</v>
      </c>
      <c r="AN81" s="122"/>
      <c r="AO81" s="96"/>
      <c r="AP81" s="96"/>
      <c r="AQ81" s="9"/>
      <c r="AR81" s="107"/>
      <c r="AS81" s="107"/>
      <c r="AT81" s="107"/>
      <c r="AU81" s="96"/>
      <c r="AV81" s="96"/>
      <c r="AW81" s="96"/>
    </row>
    <row r="82" spans="4:49" ht="13.5" customHeight="1">
      <c r="D82" s="86" t="s">
        <v>179</v>
      </c>
      <c r="E82" s="86"/>
      <c r="F82" s="87"/>
      <c r="G82" s="87"/>
      <c r="H82" s="87"/>
      <c r="I82" s="175"/>
      <c r="J82" s="176"/>
      <c r="K82" s="175"/>
      <c r="L82" s="178"/>
      <c r="M82" s="178"/>
      <c r="N82" s="175"/>
      <c r="O82" s="177"/>
      <c r="P82" s="175"/>
      <c r="Q82" s="175"/>
      <c r="R82" s="177"/>
      <c r="S82" s="175"/>
      <c r="T82" s="175"/>
      <c r="U82" s="178"/>
      <c r="V82" s="177"/>
      <c r="W82" s="177"/>
      <c r="X82" s="177"/>
      <c r="Y82" s="178"/>
      <c r="Z82" s="176"/>
      <c r="AA82" s="177"/>
      <c r="AB82" s="177"/>
      <c r="AC82" s="178"/>
      <c r="AD82" s="177"/>
      <c r="AE82" s="177"/>
      <c r="AF82" s="177"/>
      <c r="AG82" s="178"/>
      <c r="AH82" s="175"/>
      <c r="AI82" s="175"/>
      <c r="AJ82" s="178"/>
      <c r="AK82" s="128"/>
      <c r="AL82" s="96"/>
      <c r="AM82" s="122"/>
      <c r="AN82" s="122"/>
      <c r="AO82" s="96"/>
      <c r="AP82" s="96"/>
      <c r="AQ82" s="9"/>
      <c r="AR82" s="107"/>
      <c r="AS82" s="107"/>
      <c r="AT82" s="107"/>
      <c r="AU82" s="96"/>
      <c r="AV82" s="96"/>
      <c r="AW82" s="96"/>
    </row>
    <row r="83" spans="4:49" ht="13.5" customHeight="1">
      <c r="D83" s="86"/>
      <c r="E83" s="86"/>
      <c r="F83" s="87" t="s">
        <v>27</v>
      </c>
      <c r="G83" s="87"/>
      <c r="H83" s="87"/>
      <c r="I83" s="175">
        <v>120.75</v>
      </c>
      <c r="J83" s="178">
        <v>150</v>
      </c>
      <c r="K83" s="175"/>
      <c r="L83" s="178">
        <v>115</v>
      </c>
      <c r="M83" s="178">
        <v>115</v>
      </c>
      <c r="N83" s="175">
        <v>115</v>
      </c>
      <c r="O83" s="177">
        <v>115</v>
      </c>
      <c r="P83" s="175">
        <v>60</v>
      </c>
      <c r="Q83" s="175">
        <v>115</v>
      </c>
      <c r="R83" s="177">
        <v>109.25</v>
      </c>
      <c r="S83" s="175">
        <v>16</v>
      </c>
      <c r="T83" s="175">
        <v>16</v>
      </c>
      <c r="U83" s="178">
        <v>16</v>
      </c>
      <c r="V83" s="177"/>
      <c r="W83" s="177"/>
      <c r="X83" s="177"/>
      <c r="Y83" s="178"/>
      <c r="Z83" s="176"/>
      <c r="AA83" s="177"/>
      <c r="AB83" s="177"/>
      <c r="AC83" s="178"/>
      <c r="AD83" s="177"/>
      <c r="AE83" s="177"/>
      <c r="AF83" s="177"/>
      <c r="AG83" s="178"/>
      <c r="AH83" s="175"/>
      <c r="AI83" s="175"/>
      <c r="AJ83" s="178"/>
      <c r="AK83" s="128"/>
      <c r="AL83" s="226"/>
      <c r="AM83" s="122"/>
      <c r="AN83" s="122"/>
      <c r="AO83" s="225"/>
      <c r="AP83" s="225"/>
      <c r="AQ83" s="9"/>
      <c r="AR83" s="107"/>
      <c r="AS83" s="107"/>
      <c r="AT83" s="107"/>
      <c r="AU83" s="96"/>
      <c r="AV83" s="96"/>
      <c r="AW83" s="96"/>
    </row>
    <row r="84" spans="4:49" ht="13.5" customHeight="1">
      <c r="D84" s="86"/>
      <c r="E84" s="86"/>
      <c r="F84" s="87" t="str">
        <f>F83</f>
        <v>Checks:</v>
      </c>
      <c r="G84" s="87"/>
      <c r="H84" s="87"/>
      <c r="I84" s="175">
        <v>150</v>
      </c>
      <c r="J84" s="178">
        <v>144</v>
      </c>
      <c r="K84" s="175"/>
      <c r="L84" s="178"/>
      <c r="M84" s="178"/>
      <c r="N84" s="175"/>
      <c r="O84" s="178">
        <v>60</v>
      </c>
      <c r="P84" s="178">
        <v>120.75</v>
      </c>
      <c r="Q84" s="175"/>
      <c r="R84" s="177">
        <v>16</v>
      </c>
      <c r="S84" s="175"/>
      <c r="T84" s="175">
        <v>109.25</v>
      </c>
      <c r="U84" s="178">
        <v>115</v>
      </c>
      <c r="V84" s="177"/>
      <c r="W84" s="177"/>
      <c r="X84" s="177"/>
      <c r="Y84" s="178"/>
      <c r="Z84" s="176"/>
      <c r="AA84" s="177"/>
      <c r="AB84" s="177"/>
      <c r="AC84" s="178"/>
      <c r="AD84" s="177"/>
      <c r="AE84" s="177"/>
      <c r="AF84" s="177"/>
      <c r="AG84" s="178"/>
      <c r="AH84" s="175"/>
      <c r="AI84" s="175"/>
      <c r="AJ84" s="178"/>
      <c r="AK84" s="128"/>
      <c r="AL84" s="96"/>
      <c r="AM84" s="122"/>
      <c r="AN84" s="122"/>
      <c r="AO84" s="96"/>
      <c r="AP84" s="96"/>
      <c r="AQ84" s="9"/>
      <c r="AR84" s="107"/>
      <c r="AS84" s="107"/>
      <c r="AT84" s="107"/>
      <c r="AU84" s="96"/>
      <c r="AV84" s="96"/>
      <c r="AW84" s="96"/>
    </row>
    <row r="85" spans="4:49" ht="13.5" customHeight="1">
      <c r="D85" s="86"/>
      <c r="E85" s="86"/>
      <c r="F85" s="87" t="str">
        <f>F84</f>
        <v>Checks:</v>
      </c>
      <c r="G85" s="87"/>
      <c r="H85" s="87"/>
      <c r="I85" s="175">
        <v>144</v>
      </c>
      <c r="J85" s="178">
        <v>115</v>
      </c>
      <c r="K85" s="175"/>
      <c r="L85" s="178"/>
      <c r="M85" s="178"/>
      <c r="N85" s="175"/>
      <c r="O85" s="177"/>
      <c r="P85" s="175"/>
      <c r="Q85" s="175"/>
      <c r="R85" s="177"/>
      <c r="S85" s="175"/>
      <c r="T85" s="175"/>
      <c r="U85" s="178"/>
      <c r="V85" s="177"/>
      <c r="W85" s="177"/>
      <c r="X85" s="177"/>
      <c r="Y85" s="178"/>
      <c r="Z85" s="176"/>
      <c r="AA85" s="177"/>
      <c r="AB85" s="177"/>
      <c r="AC85" s="178"/>
      <c r="AD85" s="177"/>
      <c r="AE85" s="177"/>
      <c r="AF85" s="177"/>
      <c r="AG85" s="178"/>
      <c r="AH85" s="175"/>
      <c r="AI85" s="175"/>
      <c r="AJ85" s="178"/>
      <c r="AK85" s="128"/>
      <c r="AL85" s="96"/>
      <c r="AM85" s="122"/>
      <c r="AN85" s="122"/>
      <c r="AO85" s="96"/>
      <c r="AP85" s="96"/>
      <c r="AQ85" s="9"/>
      <c r="AR85" s="107"/>
      <c r="AS85" s="107"/>
      <c r="AT85" s="107"/>
      <c r="AU85" s="96"/>
      <c r="AV85" s="96"/>
      <c r="AW85" s="96"/>
    </row>
    <row r="86" spans="4:49" ht="13.5" customHeight="1">
      <c r="D86" s="86"/>
      <c r="E86" s="86"/>
      <c r="F86" s="87" t="s">
        <v>26</v>
      </c>
      <c r="G86" s="87"/>
      <c r="H86" s="87"/>
      <c r="I86" s="175"/>
      <c r="J86" s="177"/>
      <c r="K86" s="175"/>
      <c r="L86" s="178"/>
      <c r="M86" s="178"/>
      <c r="N86" s="124"/>
      <c r="O86" s="177"/>
      <c r="P86" s="175"/>
      <c r="Q86" s="175"/>
      <c r="R86" s="177"/>
      <c r="S86" s="175"/>
      <c r="T86" s="247"/>
      <c r="U86" s="178"/>
      <c r="V86" s="177"/>
      <c r="W86" s="177"/>
      <c r="X86" s="177"/>
      <c r="Y86" s="178"/>
      <c r="Z86" s="176"/>
      <c r="AA86" s="177"/>
      <c r="AB86" s="177"/>
      <c r="AC86" s="178"/>
      <c r="AD86" s="177"/>
      <c r="AE86" s="177"/>
      <c r="AF86" s="177"/>
      <c r="AG86" s="178"/>
      <c r="AH86" s="175"/>
      <c r="AI86" s="175"/>
      <c r="AJ86" s="178"/>
      <c r="AK86" s="128"/>
      <c r="AL86" s="96"/>
      <c r="AM86" s="122"/>
      <c r="AN86" s="122"/>
      <c r="AO86" s="96"/>
      <c r="AP86" s="96"/>
      <c r="AQ86" s="9"/>
      <c r="AR86" s="107"/>
      <c r="AS86" s="107"/>
      <c r="AT86" s="107"/>
      <c r="AU86" s="96"/>
      <c r="AV86" s="96"/>
      <c r="AW86" s="96"/>
    </row>
    <row r="87" spans="4:49" ht="13.5" customHeight="1">
      <c r="D87" s="86"/>
      <c r="E87" s="86"/>
      <c r="F87" s="87" t="str">
        <f>F86</f>
        <v>Deposits:</v>
      </c>
      <c r="G87" s="87"/>
      <c r="H87" s="87"/>
      <c r="I87" s="175"/>
      <c r="J87" s="177"/>
      <c r="K87" s="175"/>
      <c r="L87" s="178"/>
      <c r="M87" s="178"/>
      <c r="N87" s="175"/>
      <c r="O87" s="177"/>
      <c r="P87" s="175"/>
      <c r="Q87" s="175"/>
      <c r="R87" s="177"/>
      <c r="S87" s="175"/>
      <c r="T87" s="247"/>
      <c r="U87" s="178"/>
      <c r="V87" s="177"/>
      <c r="W87" s="177"/>
      <c r="X87" s="177"/>
      <c r="Y87" s="178"/>
      <c r="Z87" s="176"/>
      <c r="AA87" s="177"/>
      <c r="AB87" s="177"/>
      <c r="AC87" s="178"/>
      <c r="AD87" s="177"/>
      <c r="AE87" s="177"/>
      <c r="AF87" s="177"/>
      <c r="AG87" s="178"/>
      <c r="AH87" s="175"/>
      <c r="AI87" s="175"/>
      <c r="AJ87" s="178"/>
      <c r="AK87" s="128"/>
      <c r="AL87" s="96"/>
      <c r="AM87" s="122"/>
      <c r="AN87" s="122"/>
      <c r="AO87" s="96"/>
      <c r="AP87" s="96"/>
      <c r="AQ87" s="9"/>
      <c r="AR87" s="107"/>
      <c r="AS87" s="107"/>
      <c r="AT87" s="107"/>
      <c r="AU87" s="96"/>
      <c r="AV87" s="96"/>
      <c r="AW87" s="96"/>
    </row>
    <row r="88" spans="4:49" ht="13.5" customHeight="1" thickBot="1">
      <c r="D88" s="188"/>
      <c r="E88" s="188"/>
      <c r="F88" s="171" t="s">
        <v>78</v>
      </c>
      <c r="G88" s="231"/>
      <c r="H88" s="232">
        <f aca="true" t="shared" si="23" ref="H88:AJ88">SUM(H81:H87)</f>
        <v>0</v>
      </c>
      <c r="I88" s="232">
        <f t="shared" si="23"/>
        <v>0</v>
      </c>
      <c r="J88" s="172">
        <f t="shared" si="23"/>
        <v>0</v>
      </c>
      <c r="K88" s="232">
        <f t="shared" si="23"/>
        <v>0</v>
      </c>
      <c r="L88" s="234">
        <f t="shared" si="23"/>
        <v>0</v>
      </c>
      <c r="M88" s="234">
        <f t="shared" si="23"/>
        <v>0</v>
      </c>
      <c r="N88" s="232">
        <f t="shared" si="23"/>
        <v>0</v>
      </c>
      <c r="O88" s="172">
        <f t="shared" si="23"/>
        <v>0</v>
      </c>
      <c r="P88" s="232">
        <f t="shared" si="23"/>
        <v>0</v>
      </c>
      <c r="Q88" s="232">
        <f>SUM(Q81:Q87)</f>
        <v>0</v>
      </c>
      <c r="R88" s="172">
        <f t="shared" si="23"/>
        <v>0</v>
      </c>
      <c r="S88" s="232">
        <f t="shared" si="23"/>
        <v>0</v>
      </c>
      <c r="T88" s="232">
        <f t="shared" si="23"/>
        <v>0</v>
      </c>
      <c r="U88" s="172">
        <f t="shared" si="23"/>
        <v>270.25</v>
      </c>
      <c r="V88" s="233">
        <f t="shared" si="23"/>
        <v>139.25</v>
      </c>
      <c r="W88" s="172">
        <f t="shared" si="23"/>
        <v>139.25</v>
      </c>
      <c r="X88" s="172">
        <f t="shared" si="23"/>
        <v>139.25</v>
      </c>
      <c r="Y88" s="234">
        <f t="shared" si="23"/>
        <v>139.25</v>
      </c>
      <c r="Z88" s="172">
        <f t="shared" si="23"/>
        <v>139.25</v>
      </c>
      <c r="AA88" s="172">
        <f t="shared" si="23"/>
        <v>139.25</v>
      </c>
      <c r="AB88" s="172">
        <f t="shared" si="23"/>
        <v>139.25</v>
      </c>
      <c r="AC88" s="234">
        <f t="shared" si="23"/>
        <v>139.25</v>
      </c>
      <c r="AD88" s="172">
        <f t="shared" si="23"/>
        <v>139.25</v>
      </c>
      <c r="AE88" s="172">
        <f t="shared" si="23"/>
        <v>139.25</v>
      </c>
      <c r="AF88" s="172">
        <f>SUM(AF81:AF87)</f>
        <v>139.25</v>
      </c>
      <c r="AG88" s="234">
        <f t="shared" si="23"/>
        <v>139.25</v>
      </c>
      <c r="AH88" s="232">
        <f t="shared" si="23"/>
        <v>139.25</v>
      </c>
      <c r="AI88" s="232">
        <f t="shared" si="23"/>
        <v>139.25</v>
      </c>
      <c r="AJ88" s="232">
        <f t="shared" si="23"/>
        <v>0</v>
      </c>
      <c r="AK88" s="93"/>
      <c r="AL88" s="92"/>
      <c r="AM88" s="92"/>
      <c r="AN88" s="92"/>
      <c r="AO88" s="92"/>
      <c r="AP88" s="92"/>
      <c r="AQ88" s="9"/>
      <c r="AR88" s="107"/>
      <c r="AS88" s="107"/>
      <c r="AT88" s="107"/>
      <c r="AU88" s="96"/>
      <c r="AV88" s="96"/>
      <c r="AW88" s="96"/>
    </row>
    <row r="89" spans="4:49" ht="13.5" customHeight="1" thickTop="1">
      <c r="D89" s="304" t="s">
        <v>120</v>
      </c>
      <c r="E89" s="304"/>
      <c r="F89" s="305"/>
      <c r="G89" s="179"/>
      <c r="H89" s="235"/>
      <c r="I89" s="206"/>
      <c r="J89" s="205"/>
      <c r="K89" s="206"/>
      <c r="L89" s="205"/>
      <c r="M89" s="205"/>
      <c r="N89" s="175"/>
      <c r="O89" s="205"/>
      <c r="P89" s="205"/>
      <c r="Q89" s="175"/>
      <c r="R89" s="205"/>
      <c r="S89" s="205"/>
      <c r="T89" s="206"/>
      <c r="U89" s="205"/>
      <c r="V89" s="201"/>
      <c r="W89" s="201"/>
      <c r="X89" s="176"/>
      <c r="Y89" s="205"/>
      <c r="Z89" s="201"/>
      <c r="AA89" s="201"/>
      <c r="AB89" s="176"/>
      <c r="AC89" s="205"/>
      <c r="AD89" s="335"/>
      <c r="AE89" s="201"/>
      <c r="AF89" s="201"/>
      <c r="AG89" s="339"/>
      <c r="AH89" s="206"/>
      <c r="AI89" s="236"/>
      <c r="AJ89" s="96"/>
      <c r="AK89" s="126"/>
      <c r="AL89" s="96"/>
      <c r="AM89" s="175" t="s">
        <v>121</v>
      </c>
      <c r="AN89" s="122"/>
      <c r="AO89" s="122"/>
      <c r="AP89" s="122"/>
      <c r="AQ89" s="9"/>
      <c r="AR89" s="107"/>
      <c r="AS89" s="107"/>
      <c r="AT89" s="107"/>
      <c r="AU89" s="96"/>
      <c r="AV89" s="96"/>
      <c r="AW89" s="96"/>
    </row>
    <row r="90" spans="4:49" ht="13.5" customHeight="1">
      <c r="D90" s="174" t="s">
        <v>120</v>
      </c>
      <c r="E90" s="86"/>
      <c r="F90" s="87"/>
      <c r="G90" s="194"/>
      <c r="H90" s="179"/>
      <c r="I90" s="175"/>
      <c r="J90" s="178"/>
      <c r="K90" s="353">
        <v>0.7</v>
      </c>
      <c r="L90" s="178"/>
      <c r="M90" s="339">
        <v>600</v>
      </c>
      <c r="N90" s="175"/>
      <c r="O90" s="178"/>
      <c r="P90" s="339">
        <v>400</v>
      </c>
      <c r="Q90" s="175"/>
      <c r="R90" s="178"/>
      <c r="S90" s="339">
        <v>250</v>
      </c>
      <c r="T90" s="175"/>
      <c r="U90" s="205"/>
      <c r="V90" s="201"/>
      <c r="W90" s="176"/>
      <c r="X90" s="176"/>
      <c r="Y90" s="178"/>
      <c r="Z90" s="176"/>
      <c r="AA90" s="176"/>
      <c r="AB90" s="176"/>
      <c r="AC90" s="178"/>
      <c r="AD90" s="176"/>
      <c r="AE90" s="176"/>
      <c r="AF90" s="176"/>
      <c r="AG90" s="178"/>
      <c r="AH90" s="206"/>
      <c r="AI90" s="206"/>
      <c r="AJ90" s="154"/>
      <c r="AK90" s="128"/>
      <c r="AL90" s="122"/>
      <c r="AM90" s="124" t="s">
        <v>119</v>
      </c>
      <c r="AN90" s="122"/>
      <c r="AO90" s="122"/>
      <c r="AP90" s="122"/>
      <c r="AQ90" s="9"/>
      <c r="AR90" s="107"/>
      <c r="AS90" s="107"/>
      <c r="AT90" s="107"/>
      <c r="AU90" s="96"/>
      <c r="AV90" s="96"/>
      <c r="AW90" s="96"/>
    </row>
    <row r="91" spans="4:49" ht="13.5" customHeight="1" thickBot="1">
      <c r="D91" s="188" t="s">
        <v>129</v>
      </c>
      <c r="E91" s="188"/>
      <c r="F91" s="171">
        <v>557.89</v>
      </c>
      <c r="G91" s="171">
        <f>F91</f>
        <v>557.89</v>
      </c>
      <c r="H91" s="237">
        <f>G91+H89+H90</f>
        <v>557.89</v>
      </c>
      <c r="I91" s="237">
        <f aca="true" t="shared" si="24" ref="I91:O91">H91+I89+I90</f>
        <v>557.89</v>
      </c>
      <c r="J91" s="237">
        <f t="shared" si="24"/>
        <v>557.89</v>
      </c>
      <c r="K91" s="237">
        <f t="shared" si="24"/>
        <v>558.59</v>
      </c>
      <c r="L91" s="231">
        <f t="shared" si="24"/>
        <v>558.59</v>
      </c>
      <c r="M91" s="231">
        <f t="shared" si="24"/>
        <v>1158.5900000000001</v>
      </c>
      <c r="N91" s="237">
        <f t="shared" si="24"/>
        <v>1158.5900000000001</v>
      </c>
      <c r="O91" s="231">
        <f t="shared" si="24"/>
        <v>1158.5900000000001</v>
      </c>
      <c r="P91" s="231">
        <f aca="true" t="shared" si="25" ref="P91:AJ91">O91+P89+P90</f>
        <v>1558.5900000000001</v>
      </c>
      <c r="Q91" s="237">
        <f t="shared" si="25"/>
        <v>1558.5900000000001</v>
      </c>
      <c r="R91" s="231">
        <f t="shared" si="25"/>
        <v>1558.5900000000001</v>
      </c>
      <c r="S91" s="231">
        <f t="shared" si="25"/>
        <v>1808.5900000000001</v>
      </c>
      <c r="T91" s="237">
        <f t="shared" si="25"/>
        <v>1808.5900000000001</v>
      </c>
      <c r="U91" s="231">
        <f t="shared" si="25"/>
        <v>1808.5900000000001</v>
      </c>
      <c r="V91" s="238">
        <f t="shared" si="25"/>
        <v>1808.5900000000001</v>
      </c>
      <c r="W91" s="238">
        <f t="shared" si="25"/>
        <v>1808.5900000000001</v>
      </c>
      <c r="X91" s="238">
        <f t="shared" si="25"/>
        <v>1808.5900000000001</v>
      </c>
      <c r="Y91" s="231">
        <f t="shared" si="25"/>
        <v>1808.5900000000001</v>
      </c>
      <c r="Z91" s="238">
        <f t="shared" si="25"/>
        <v>1808.5900000000001</v>
      </c>
      <c r="AA91" s="238">
        <f t="shared" si="25"/>
        <v>1808.5900000000001</v>
      </c>
      <c r="AB91" s="238">
        <f t="shared" si="25"/>
        <v>1808.5900000000001</v>
      </c>
      <c r="AC91" s="231">
        <f t="shared" si="25"/>
        <v>1808.5900000000001</v>
      </c>
      <c r="AD91" s="238">
        <f t="shared" si="25"/>
        <v>1808.5900000000001</v>
      </c>
      <c r="AE91" s="238">
        <f t="shared" si="25"/>
        <v>1808.5900000000001</v>
      </c>
      <c r="AF91" s="238">
        <f t="shared" si="25"/>
        <v>1808.5900000000001</v>
      </c>
      <c r="AG91" s="231">
        <f>AF91+AG89+AG90</f>
        <v>1808.5900000000001</v>
      </c>
      <c r="AH91" s="231">
        <f>AG91+AH89+AH90</f>
        <v>1808.5900000000001</v>
      </c>
      <c r="AI91" s="237">
        <f t="shared" si="25"/>
        <v>1808.5900000000001</v>
      </c>
      <c r="AJ91" s="237">
        <f t="shared" si="25"/>
        <v>1808.5900000000001</v>
      </c>
      <c r="AK91" s="255"/>
      <c r="AL91" s="232">
        <f>AI91</f>
        <v>1808.5900000000001</v>
      </c>
      <c r="AM91" s="92" t="s">
        <v>32</v>
      </c>
      <c r="AN91" s="92"/>
      <c r="AO91" s="92"/>
      <c r="AP91" s="92"/>
      <c r="AQ91" s="9"/>
      <c r="AR91" s="107"/>
      <c r="AS91" s="107"/>
      <c r="AT91" s="107"/>
      <c r="AU91" s="96"/>
      <c r="AV91" s="96"/>
      <c r="AW91" s="96"/>
    </row>
    <row r="92" spans="4:49" ht="13.5" customHeight="1" thickTop="1">
      <c r="D92" s="304" t="s">
        <v>161</v>
      </c>
      <c r="E92" s="304"/>
      <c r="F92" s="305"/>
      <c r="G92" s="179"/>
      <c r="H92" s="235"/>
      <c r="I92" s="175"/>
      <c r="J92" s="178"/>
      <c r="K92" s="175"/>
      <c r="L92" s="178"/>
      <c r="M92" s="178"/>
      <c r="N92" s="175"/>
      <c r="O92" s="178"/>
      <c r="P92" s="178"/>
      <c r="Q92" s="175"/>
      <c r="R92" s="178"/>
      <c r="S92" s="178"/>
      <c r="T92" s="175"/>
      <c r="U92" s="178"/>
      <c r="V92" s="176"/>
      <c r="W92" s="176"/>
      <c r="X92" s="176"/>
      <c r="Y92" s="178"/>
      <c r="Z92" s="176"/>
      <c r="AA92" s="176"/>
      <c r="AB92" s="176"/>
      <c r="AC92" s="178"/>
      <c r="AD92" s="176"/>
      <c r="AE92" s="176"/>
      <c r="AF92" s="176"/>
      <c r="AG92" s="178"/>
      <c r="AH92" s="175"/>
      <c r="AI92" s="239"/>
      <c r="AJ92" s="178"/>
      <c r="AK92" s="256"/>
      <c r="AL92" s="176"/>
      <c r="AM92" s="122"/>
      <c r="AN92" s="122"/>
      <c r="AO92" s="122"/>
      <c r="AP92" s="122"/>
      <c r="AQ92" s="9"/>
      <c r="AR92" s="107"/>
      <c r="AS92" s="107"/>
      <c r="AT92" s="107"/>
      <c r="AU92" s="96"/>
      <c r="AV92" s="96"/>
      <c r="AW92" s="96"/>
    </row>
    <row r="93" spans="4:49" ht="13.5" customHeight="1">
      <c r="D93" s="174" t="s">
        <v>161</v>
      </c>
      <c r="E93" s="86"/>
      <c r="F93" s="87"/>
      <c r="G93" s="194"/>
      <c r="H93" s="179"/>
      <c r="I93" s="175"/>
      <c r="J93" s="178"/>
      <c r="K93" s="175"/>
      <c r="L93" s="178"/>
      <c r="M93" s="178"/>
      <c r="N93" s="175"/>
      <c r="O93" s="178"/>
      <c r="P93" s="178"/>
      <c r="Q93" s="175"/>
      <c r="R93" s="178"/>
      <c r="S93" s="178"/>
      <c r="T93" s="175"/>
      <c r="U93" s="178"/>
      <c r="V93" s="176"/>
      <c r="W93" s="176"/>
      <c r="X93" s="176"/>
      <c r="Y93" s="178"/>
      <c r="Z93" s="176"/>
      <c r="AA93" s="176"/>
      <c r="AB93" s="176"/>
      <c r="AC93" s="178"/>
      <c r="AD93" s="176"/>
      <c r="AE93" s="176"/>
      <c r="AF93" s="176"/>
      <c r="AG93" s="178"/>
      <c r="AH93" s="175"/>
      <c r="AI93" s="175"/>
      <c r="AJ93" s="178"/>
      <c r="AK93" s="256"/>
      <c r="AL93" s="176"/>
      <c r="AM93" s="122"/>
      <c r="AN93" s="122"/>
      <c r="AO93" s="122"/>
      <c r="AP93" s="122"/>
      <c r="AQ93" s="9"/>
      <c r="AR93" s="107"/>
      <c r="AS93" s="107"/>
      <c r="AT93" s="107"/>
      <c r="AU93" s="96"/>
      <c r="AV93" s="96"/>
      <c r="AW93" s="96"/>
    </row>
    <row r="94" spans="4:49" ht="13.5" customHeight="1" thickBot="1">
      <c r="D94" s="188" t="s">
        <v>178</v>
      </c>
      <c r="E94" s="188"/>
      <c r="F94" s="240">
        <v>0</v>
      </c>
      <c r="G94" s="240">
        <f>F94</f>
        <v>0</v>
      </c>
      <c r="H94" s="237">
        <f aca="true" t="shared" si="26" ref="H94:AJ94">G94+H92+H93</f>
        <v>0</v>
      </c>
      <c r="I94" s="237">
        <f t="shared" si="26"/>
        <v>0</v>
      </c>
      <c r="J94" s="231">
        <f>I94+J92+J93</f>
        <v>0</v>
      </c>
      <c r="K94" s="237">
        <f t="shared" si="26"/>
        <v>0</v>
      </c>
      <c r="L94" s="231">
        <f t="shared" si="26"/>
        <v>0</v>
      </c>
      <c r="M94" s="231">
        <f t="shared" si="26"/>
        <v>0</v>
      </c>
      <c r="N94" s="237">
        <f t="shared" si="26"/>
        <v>0</v>
      </c>
      <c r="O94" s="231">
        <f t="shared" si="26"/>
        <v>0</v>
      </c>
      <c r="P94" s="231">
        <f t="shared" si="26"/>
        <v>0</v>
      </c>
      <c r="Q94" s="237">
        <f t="shared" si="26"/>
        <v>0</v>
      </c>
      <c r="R94" s="231">
        <f t="shared" si="26"/>
        <v>0</v>
      </c>
      <c r="S94" s="231">
        <f t="shared" si="26"/>
        <v>0</v>
      </c>
      <c r="T94" s="237">
        <f t="shared" si="26"/>
        <v>0</v>
      </c>
      <c r="U94" s="231">
        <f t="shared" si="26"/>
        <v>0</v>
      </c>
      <c r="V94" s="238">
        <f t="shared" si="26"/>
        <v>0</v>
      </c>
      <c r="W94" s="238">
        <f t="shared" si="26"/>
        <v>0</v>
      </c>
      <c r="X94" s="238">
        <f t="shared" si="26"/>
        <v>0</v>
      </c>
      <c r="Y94" s="231">
        <f t="shared" si="26"/>
        <v>0</v>
      </c>
      <c r="Z94" s="238">
        <f t="shared" si="26"/>
        <v>0</v>
      </c>
      <c r="AA94" s="238">
        <f t="shared" si="26"/>
        <v>0</v>
      </c>
      <c r="AB94" s="238">
        <f t="shared" si="26"/>
        <v>0</v>
      </c>
      <c r="AC94" s="231">
        <f t="shared" si="26"/>
        <v>0</v>
      </c>
      <c r="AD94" s="238">
        <f t="shared" si="26"/>
        <v>0</v>
      </c>
      <c r="AE94" s="238">
        <f t="shared" si="26"/>
        <v>0</v>
      </c>
      <c r="AF94" s="238">
        <f t="shared" si="26"/>
        <v>0</v>
      </c>
      <c r="AG94" s="231">
        <f>AF94+AG92+AG93</f>
        <v>0</v>
      </c>
      <c r="AH94" s="231">
        <f>AG94+AH92+AH93</f>
        <v>0</v>
      </c>
      <c r="AI94" s="237">
        <f t="shared" si="26"/>
        <v>0</v>
      </c>
      <c r="AJ94" s="237">
        <f t="shared" si="26"/>
        <v>0</v>
      </c>
      <c r="AK94" s="255"/>
      <c r="AL94" s="172"/>
      <c r="AM94" s="92"/>
      <c r="AN94" s="92"/>
      <c r="AO94" s="92"/>
      <c r="AP94" s="92"/>
      <c r="AQ94" s="9"/>
      <c r="AR94" s="107"/>
      <c r="AS94" s="107"/>
      <c r="AT94" s="107"/>
      <c r="AU94" s="96"/>
      <c r="AV94" s="96"/>
      <c r="AW94" s="96"/>
    </row>
    <row r="95" spans="4:49" ht="13.5" customHeight="1" thickTop="1">
      <c r="D95" s="86"/>
      <c r="E95" s="86"/>
      <c r="F95" s="87" t="str">
        <f>F52</f>
        <v>Date:</v>
      </c>
      <c r="G95" s="87"/>
      <c r="H95" s="241">
        <f>H52</f>
        <v>38602</v>
      </c>
      <c r="I95" s="241">
        <f aca="true" t="shared" si="27" ref="I95:AG96">I52</f>
        <v>38609</v>
      </c>
      <c r="J95" s="242">
        <f t="shared" si="27"/>
        <v>38616</v>
      </c>
      <c r="K95" s="241">
        <f t="shared" si="27"/>
        <v>38623</v>
      </c>
      <c r="L95" s="167">
        <f t="shared" si="27"/>
        <v>38630</v>
      </c>
      <c r="M95" s="167">
        <f t="shared" si="27"/>
        <v>38637</v>
      </c>
      <c r="N95" s="241">
        <f t="shared" si="27"/>
        <v>38644</v>
      </c>
      <c r="O95" s="167">
        <f t="shared" si="27"/>
        <v>38651</v>
      </c>
      <c r="P95" s="167">
        <f t="shared" si="27"/>
        <v>38658</v>
      </c>
      <c r="Q95" s="241">
        <f t="shared" si="27"/>
        <v>38665</v>
      </c>
      <c r="R95" s="242">
        <f t="shared" si="27"/>
        <v>38672</v>
      </c>
      <c r="S95" s="241">
        <f t="shared" si="27"/>
        <v>38686</v>
      </c>
      <c r="T95" s="241">
        <f t="shared" si="27"/>
        <v>38693</v>
      </c>
      <c r="U95" s="167">
        <f t="shared" si="27"/>
        <v>38700</v>
      </c>
      <c r="V95" s="242">
        <f t="shared" si="27"/>
        <v>38707</v>
      </c>
      <c r="W95" s="242">
        <f t="shared" si="27"/>
        <v>38721</v>
      </c>
      <c r="X95" s="242">
        <f t="shared" si="27"/>
        <v>38728</v>
      </c>
      <c r="Y95" s="167">
        <f t="shared" si="27"/>
        <v>38735</v>
      </c>
      <c r="Z95" s="166">
        <f t="shared" si="27"/>
        <v>38742</v>
      </c>
      <c r="AA95" s="242">
        <f t="shared" si="27"/>
        <v>38749</v>
      </c>
      <c r="AB95" s="242">
        <f t="shared" si="27"/>
        <v>38756</v>
      </c>
      <c r="AC95" s="167">
        <f t="shared" si="27"/>
        <v>38763</v>
      </c>
      <c r="AD95" s="242">
        <f t="shared" si="27"/>
        <v>38770</v>
      </c>
      <c r="AE95" s="242">
        <f t="shared" si="27"/>
        <v>38777</v>
      </c>
      <c r="AF95" s="242">
        <f t="shared" si="27"/>
        <v>38784</v>
      </c>
      <c r="AG95" s="167">
        <f t="shared" si="27"/>
        <v>38791</v>
      </c>
      <c r="AH95" s="241" t="str">
        <f>AH52</f>
        <v>4//2005</v>
      </c>
      <c r="AI95" s="241">
        <f>AI52</f>
        <v>38533</v>
      </c>
      <c r="AJ95" s="167"/>
      <c r="AK95" s="128"/>
      <c r="AL95" s="177">
        <f>AL91+AL81</f>
        <v>1947.8400000000001</v>
      </c>
      <c r="AM95" s="96" t="s">
        <v>33</v>
      </c>
      <c r="AN95" s="122"/>
      <c r="AO95" s="203"/>
      <c r="AP95" s="203">
        <f>AP52</f>
        <v>2075</v>
      </c>
      <c r="AQ95" s="9"/>
      <c r="AR95" s="107"/>
      <c r="AS95" s="107"/>
      <c r="AT95" s="107"/>
      <c r="AU95" s="96"/>
      <c r="AV95" s="96"/>
      <c r="AW95" s="96"/>
    </row>
    <row r="96" spans="1:49" ht="13.5" customHeight="1" thickBot="1">
      <c r="A96" s="314"/>
      <c r="B96" s="314"/>
      <c r="C96" s="314"/>
      <c r="D96" s="188"/>
      <c r="E96" s="188"/>
      <c r="F96" s="171" t="str">
        <f>F53</f>
        <v>Week:</v>
      </c>
      <c r="G96" s="171"/>
      <c r="H96" s="243" t="str">
        <f>H53</f>
        <v>Meeting</v>
      </c>
      <c r="I96" s="243">
        <f t="shared" si="27"/>
        <v>1</v>
      </c>
      <c r="J96" s="245">
        <f t="shared" si="27"/>
        <v>2</v>
      </c>
      <c r="K96" s="243">
        <f t="shared" si="27"/>
        <v>3</v>
      </c>
      <c r="L96" s="245">
        <f t="shared" si="27"/>
        <v>4</v>
      </c>
      <c r="M96" s="245">
        <f t="shared" si="27"/>
        <v>5</v>
      </c>
      <c r="N96" s="243">
        <f t="shared" si="27"/>
        <v>6</v>
      </c>
      <c r="O96" s="245">
        <f t="shared" si="27"/>
        <v>7</v>
      </c>
      <c r="P96" s="245">
        <f t="shared" si="27"/>
        <v>8</v>
      </c>
      <c r="Q96" s="243">
        <f t="shared" si="27"/>
        <v>9</v>
      </c>
      <c r="R96" s="244">
        <f t="shared" si="27"/>
        <v>10</v>
      </c>
      <c r="S96" s="243">
        <f t="shared" si="27"/>
        <v>11</v>
      </c>
      <c r="T96" s="243">
        <f t="shared" si="27"/>
        <v>12</v>
      </c>
      <c r="U96" s="245">
        <f t="shared" si="27"/>
        <v>13</v>
      </c>
      <c r="V96" s="244">
        <f t="shared" si="27"/>
        <v>14</v>
      </c>
      <c r="W96" s="244">
        <f t="shared" si="27"/>
        <v>15</v>
      </c>
      <c r="X96" s="244">
        <f t="shared" si="27"/>
        <v>16</v>
      </c>
      <c r="Y96" s="245">
        <f t="shared" si="27"/>
        <v>17</v>
      </c>
      <c r="Z96" s="244">
        <f t="shared" si="27"/>
        <v>18</v>
      </c>
      <c r="AA96" s="244">
        <f t="shared" si="27"/>
        <v>19</v>
      </c>
      <c r="AB96" s="244">
        <f t="shared" si="27"/>
        <v>20</v>
      </c>
      <c r="AC96" s="245">
        <f t="shared" si="27"/>
        <v>21</v>
      </c>
      <c r="AD96" s="244">
        <f t="shared" si="27"/>
        <v>22</v>
      </c>
      <c r="AE96" s="244">
        <f t="shared" si="27"/>
        <v>23</v>
      </c>
      <c r="AF96" s="244">
        <f t="shared" si="27"/>
        <v>24</v>
      </c>
      <c r="AG96" s="245">
        <f t="shared" si="27"/>
        <v>25</v>
      </c>
      <c r="AH96" s="243"/>
      <c r="AI96" s="243"/>
      <c r="AJ96" s="245"/>
      <c r="AK96" s="93"/>
      <c r="AL96" s="92"/>
      <c r="AM96" s="92"/>
      <c r="AN96" s="92"/>
      <c r="AO96" s="172"/>
      <c r="AP96" s="92"/>
      <c r="AQ96" s="9"/>
      <c r="AR96" s="107"/>
      <c r="AS96" s="107"/>
      <c r="AT96" s="107"/>
      <c r="AU96" s="96"/>
      <c r="AV96" s="96"/>
      <c r="AW96" s="96"/>
    </row>
    <row r="97" spans="2:49" ht="13.5" customHeight="1" thickTop="1">
      <c r="B97" s="212"/>
      <c r="C97" s="326">
        <f>C1</f>
        <v>38705.94836064815</v>
      </c>
      <c r="D97" s="96"/>
      <c r="E97" s="107"/>
      <c r="F97" s="107"/>
      <c r="G97" s="129"/>
      <c r="H97" s="129"/>
      <c r="I97" s="124"/>
      <c r="J97" s="123"/>
      <c r="K97" s="96"/>
      <c r="L97" s="123"/>
      <c r="M97" s="123"/>
      <c r="N97" s="354"/>
      <c r="O97" s="96"/>
      <c r="P97" s="124"/>
      <c r="Q97" s="354"/>
      <c r="R97" s="120"/>
      <c r="S97" s="123"/>
      <c r="T97" s="124"/>
      <c r="U97" s="123"/>
      <c r="V97" s="96"/>
      <c r="W97" s="96"/>
      <c r="X97" s="96"/>
      <c r="Y97" s="123"/>
      <c r="Z97" s="122"/>
      <c r="AA97" s="96"/>
      <c r="AB97" s="96"/>
      <c r="AC97" s="123"/>
      <c r="AD97" s="96"/>
      <c r="AE97" s="96"/>
      <c r="AF97" s="96"/>
      <c r="AG97" s="123"/>
      <c r="AH97" s="124"/>
      <c r="AI97" s="124"/>
      <c r="AJ97" s="123"/>
      <c r="AK97" s="128"/>
      <c r="AL97" s="96"/>
      <c r="AM97" s="122"/>
      <c r="AN97" s="122"/>
      <c r="AO97" s="96"/>
      <c r="AP97" s="96"/>
      <c r="AQ97" s="9"/>
      <c r="AR97" s="107"/>
      <c r="AS97" s="107"/>
      <c r="AT97" s="107"/>
      <c r="AU97" s="96"/>
      <c r="AV97" s="96"/>
      <c r="AW97" s="96"/>
    </row>
    <row r="98" spans="1:49" ht="13.5" customHeight="1">
      <c r="A98" s="246"/>
      <c r="B98" s="246"/>
      <c r="C98" s="127"/>
      <c r="D98" s="107"/>
      <c r="E98" s="107"/>
      <c r="F98" s="107"/>
      <c r="G98" s="127"/>
      <c r="H98" s="127"/>
      <c r="I98" s="122"/>
      <c r="J98" s="122"/>
      <c r="K98" s="122"/>
      <c r="L98" s="122"/>
      <c r="M98" s="122"/>
      <c r="N98" s="169"/>
      <c r="O98" s="122"/>
      <c r="P98" s="122"/>
      <c r="Q98" s="169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7"/>
      <c r="AL98" s="122"/>
      <c r="AM98" s="122"/>
      <c r="AN98" s="122"/>
      <c r="AO98" s="176"/>
      <c r="AP98" s="122"/>
      <c r="AQ98" s="9"/>
      <c r="AR98" s="107"/>
      <c r="AS98" s="107"/>
      <c r="AT98" s="107"/>
      <c r="AU98" s="96"/>
      <c r="AV98" s="96"/>
      <c r="AW98" s="96"/>
    </row>
    <row r="99" spans="1:49" ht="13.5" customHeight="1">
      <c r="A99" s="96" t="s">
        <v>23</v>
      </c>
      <c r="B99" s="96"/>
      <c r="C99" s="96"/>
      <c r="D99" s="107"/>
      <c r="E99" s="107"/>
      <c r="F99" s="107"/>
      <c r="G99" s="86"/>
      <c r="H99" s="86"/>
      <c r="I99" s="96"/>
      <c r="J99" s="177"/>
      <c r="K99" s="96" t="s">
        <v>136</v>
      </c>
      <c r="L99" s="96"/>
      <c r="M99" s="96"/>
      <c r="N99" s="96"/>
      <c r="O99" s="177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107"/>
      <c r="AL99" s="96"/>
      <c r="AM99" s="122"/>
      <c r="AN99" s="122"/>
      <c r="AO99" s="96"/>
      <c r="AP99" s="96"/>
      <c r="AQ99" s="9"/>
      <c r="AR99" s="107"/>
      <c r="AS99" s="107"/>
      <c r="AT99" s="107"/>
      <c r="AU99" s="96"/>
      <c r="AV99" s="96"/>
      <c r="AW99" s="96"/>
    </row>
    <row r="100" spans="1:49" ht="13.5" customHeight="1">
      <c r="A100" s="96" t="s">
        <v>163</v>
      </c>
      <c r="B100" s="96"/>
      <c r="C100" s="96"/>
      <c r="D100" s="107"/>
      <c r="E100" s="107"/>
      <c r="F100" s="107"/>
      <c r="G100" s="86"/>
      <c r="H100" s="86"/>
      <c r="I100" s="96"/>
      <c r="J100" s="177"/>
      <c r="K100" s="96" t="s">
        <v>20</v>
      </c>
      <c r="L100" s="177"/>
      <c r="M100" s="177"/>
      <c r="N100" s="177"/>
      <c r="O100" s="177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107"/>
      <c r="AL100" s="96"/>
      <c r="AM100" s="122"/>
      <c r="AN100" s="122"/>
      <c r="AO100" s="96"/>
      <c r="AP100" s="96"/>
      <c r="AQ100" s="9"/>
      <c r="AR100" s="107"/>
      <c r="AS100" s="107"/>
      <c r="AT100" s="107"/>
      <c r="AU100" s="96"/>
      <c r="AV100" s="96"/>
      <c r="AW100" s="96"/>
    </row>
    <row r="101" spans="1:49" ht="13.5" customHeight="1">
      <c r="A101" s="96" t="s">
        <v>197</v>
      </c>
      <c r="B101" s="96"/>
      <c r="C101" s="96"/>
      <c r="D101" s="107"/>
      <c r="E101" s="107"/>
      <c r="F101" s="107"/>
      <c r="G101" s="96"/>
      <c r="H101" s="96"/>
      <c r="I101" s="96"/>
      <c r="J101" s="96"/>
      <c r="K101" s="96" t="s">
        <v>21</v>
      </c>
      <c r="L101" s="96"/>
      <c r="M101" s="177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107"/>
      <c r="AL101" s="96"/>
      <c r="AM101" s="122"/>
      <c r="AN101" s="122"/>
      <c r="AO101" s="96"/>
      <c r="AP101" s="96"/>
      <c r="AQ101" s="9"/>
      <c r="AR101" s="107"/>
      <c r="AS101" s="107"/>
      <c r="AT101" s="107"/>
      <c r="AU101" s="96"/>
      <c r="AV101" s="96"/>
      <c r="AW101" s="96"/>
    </row>
    <row r="102" spans="15:40" ht="13.5" customHeight="1">
      <c r="O102" s="5"/>
      <c r="AM102" s="4"/>
      <c r="AN102" s="4"/>
    </row>
    <row r="103" spans="39:40" ht="13.5" customHeight="1">
      <c r="AM103" s="4"/>
      <c r="AN103" s="4"/>
    </row>
    <row r="104" spans="9:40" ht="13.5" customHeight="1">
      <c r="I104" s="3"/>
      <c r="K104" s="3"/>
      <c r="AM104" s="4"/>
      <c r="AN104" s="4"/>
    </row>
  </sheetData>
  <printOptions/>
  <pageMargins left="0.5" right="0.5" top="1" bottom="0.5" header="0.5" footer="0.5"/>
  <pageSetup fitToHeight="2" fitToWidth="2" horizontalDpi="300" verticalDpi="300" orientation="landscape" pageOrder="overThenDown" scale="63" r:id="rId3"/>
  <rowBreaks count="1" manualBreakCount="1">
    <brk id="50" max="4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8"/>
  <sheetViews>
    <sheetView tabSelected="1" zoomScale="75" zoomScaleNormal="75" workbookViewId="0" topLeftCell="A21">
      <pane ySplit="660" topLeftCell="BM1" activePane="bottomLeft" state="split"/>
      <selection pane="topLeft" activeCell="M21" sqref="M1:AT16384"/>
      <selection pane="bottomLeft" activeCell="H107" sqref="H107"/>
    </sheetView>
  </sheetViews>
  <sheetFormatPr defaultColWidth="9.140625" defaultRowHeight="12.75"/>
  <cols>
    <col min="1" max="1" width="4.28125" style="0" customWidth="1"/>
    <col min="2" max="2" width="4.00390625" style="1" customWidth="1"/>
    <col min="3" max="3" width="32.00390625" style="0" customWidth="1"/>
    <col min="4" max="4" width="12.57421875" style="0" customWidth="1"/>
    <col min="5" max="5" width="12.28125" style="9" customWidth="1"/>
    <col min="6" max="6" width="8.8515625" style="0" customWidth="1"/>
    <col min="7" max="7" width="10.00390625" style="0" customWidth="1"/>
    <col min="8" max="8" width="11.140625" style="0" customWidth="1"/>
    <col min="9" max="9" width="21.28125" style="6" customWidth="1"/>
    <col min="10" max="10" width="20.00390625" style="11" customWidth="1"/>
    <col min="11" max="11" width="16.28125" style="11" customWidth="1"/>
    <col min="12" max="12" width="22.421875" style="11" customWidth="1"/>
  </cols>
  <sheetData>
    <row r="1" spans="1:12" ht="15.75">
      <c r="A1" s="13" t="s">
        <v>94</v>
      </c>
      <c r="B1" s="13">
        <v>1</v>
      </c>
      <c r="C1" s="361">
        <f ca="1">NOW()</f>
        <v>38705.94836064815</v>
      </c>
      <c r="D1" s="14" t="s">
        <v>174</v>
      </c>
      <c r="E1" s="14"/>
      <c r="F1" s="14"/>
      <c r="G1" s="14"/>
      <c r="H1" s="14"/>
      <c r="I1" s="14"/>
      <c r="J1" s="15"/>
      <c r="K1" s="15"/>
      <c r="L1" s="15"/>
    </row>
    <row r="2" spans="1:12" ht="15.75">
      <c r="A2" s="13" t="s">
        <v>94</v>
      </c>
      <c r="B2" s="13">
        <v>2</v>
      </c>
      <c r="C2" s="361"/>
      <c r="D2" s="14"/>
      <c r="E2" s="19"/>
      <c r="F2" s="14"/>
      <c r="G2" s="14"/>
      <c r="H2" s="19"/>
      <c r="I2" s="14"/>
      <c r="J2" s="15"/>
      <c r="K2" s="15"/>
      <c r="L2" s="15"/>
    </row>
    <row r="3" spans="1:12" ht="31.5">
      <c r="A3" s="13" t="s">
        <v>94</v>
      </c>
      <c r="B3" s="13">
        <v>3</v>
      </c>
      <c r="C3" s="31" t="s">
        <v>107</v>
      </c>
      <c r="D3" s="18" t="s">
        <v>104</v>
      </c>
      <c r="E3" s="39" t="s">
        <v>102</v>
      </c>
      <c r="F3" s="365" t="s">
        <v>103</v>
      </c>
      <c r="G3" s="374" t="s">
        <v>101</v>
      </c>
      <c r="H3" s="39" t="s">
        <v>105</v>
      </c>
      <c r="I3" s="374" t="s">
        <v>106</v>
      </c>
      <c r="J3" s="15"/>
      <c r="K3" s="82"/>
      <c r="L3" s="15"/>
    </row>
    <row r="4" spans="1:12" ht="15.75">
      <c r="A4" s="13" t="s">
        <v>94</v>
      </c>
      <c r="B4" s="13">
        <v>4</v>
      </c>
      <c r="C4" s="361" t="s">
        <v>107</v>
      </c>
      <c r="D4" s="262">
        <v>10</v>
      </c>
      <c r="E4" s="362"/>
      <c r="F4" s="366"/>
      <c r="G4" s="375">
        <v>25</v>
      </c>
      <c r="H4" s="362">
        <v>21</v>
      </c>
      <c r="I4" s="377">
        <f>D4*G4*H4</f>
        <v>5250</v>
      </c>
      <c r="J4" s="14" t="s">
        <v>118</v>
      </c>
      <c r="K4" s="83"/>
      <c r="L4" s="15"/>
    </row>
    <row r="5" spans="1:12" ht="15.75">
      <c r="A5" s="13" t="s">
        <v>94</v>
      </c>
      <c r="B5" s="13">
        <v>5</v>
      </c>
      <c r="C5" s="361"/>
      <c r="D5" s="356">
        <f>D4</f>
        <v>10</v>
      </c>
      <c r="E5" s="362">
        <v>5.75</v>
      </c>
      <c r="F5" s="366">
        <f>D5-E5</f>
        <v>4.25</v>
      </c>
      <c r="G5" s="375"/>
      <c r="H5" s="362"/>
      <c r="I5" s="377">
        <f>-E5*G4*H4</f>
        <v>-3018.75</v>
      </c>
      <c r="J5" s="14" t="s">
        <v>117</v>
      </c>
      <c r="K5" s="15"/>
      <c r="L5" s="15"/>
    </row>
    <row r="6" spans="1:12" ht="15.75">
      <c r="A6" s="13" t="s">
        <v>94</v>
      </c>
      <c r="B6" s="13">
        <v>6</v>
      </c>
      <c r="C6" s="361" t="s">
        <v>186</v>
      </c>
      <c r="D6" s="262"/>
      <c r="E6" s="362"/>
      <c r="F6" s="366"/>
      <c r="G6" s="375"/>
      <c r="H6" s="362"/>
      <c r="I6" s="378">
        <v>557.89</v>
      </c>
      <c r="J6" s="14" t="s">
        <v>230</v>
      </c>
      <c r="K6" s="15"/>
      <c r="L6" s="15"/>
    </row>
    <row r="7" spans="1:12" s="7" customFormat="1" ht="15.75">
      <c r="A7" s="13" t="s">
        <v>94</v>
      </c>
      <c r="B7" s="16">
        <v>7</v>
      </c>
      <c r="C7" s="19"/>
      <c r="D7" s="262"/>
      <c r="E7" s="363"/>
      <c r="F7" s="366"/>
      <c r="G7" s="375"/>
      <c r="H7" s="363"/>
      <c r="I7" s="379">
        <f>SUM(I4:I6)</f>
        <v>2789.14</v>
      </c>
      <c r="J7" s="16" t="s">
        <v>106</v>
      </c>
      <c r="K7" s="84"/>
      <c r="L7" s="17"/>
    </row>
    <row r="8" spans="1:12" s="7" customFormat="1" ht="15.75">
      <c r="A8" s="16" t="s">
        <v>94</v>
      </c>
      <c r="B8" s="16">
        <v>8</v>
      </c>
      <c r="C8" s="19" t="s">
        <v>123</v>
      </c>
      <c r="D8" s="262"/>
      <c r="E8" s="363"/>
      <c r="F8" s="367">
        <f>F5</f>
        <v>4.25</v>
      </c>
      <c r="G8" s="376">
        <f>G4</f>
        <v>25</v>
      </c>
      <c r="H8" s="364">
        <v>1</v>
      </c>
      <c r="I8" s="379">
        <f>F8*G8*H8</f>
        <v>106.25</v>
      </c>
      <c r="J8" s="16" t="s">
        <v>226</v>
      </c>
      <c r="K8" s="17"/>
      <c r="L8" s="17"/>
    </row>
    <row r="9" spans="1:12" s="7" customFormat="1" ht="15.75">
      <c r="A9" s="16" t="s">
        <v>94</v>
      </c>
      <c r="B9" s="16">
        <v>9</v>
      </c>
      <c r="C9" s="19"/>
      <c r="D9" s="14"/>
      <c r="E9" s="31"/>
      <c r="F9" s="368"/>
      <c r="G9" s="370"/>
      <c r="H9" s="31"/>
      <c r="I9" s="380"/>
      <c r="J9" s="16"/>
      <c r="K9" s="17"/>
      <c r="L9" s="17"/>
    </row>
    <row r="10" spans="1:12" ht="15.75">
      <c r="A10" s="13" t="s">
        <v>94</v>
      </c>
      <c r="B10" s="13">
        <v>10</v>
      </c>
      <c r="C10" s="19"/>
      <c r="D10" s="21" t="s">
        <v>41</v>
      </c>
      <c r="E10" s="20"/>
      <c r="F10" s="369" t="s">
        <v>42</v>
      </c>
      <c r="G10" s="369" t="s">
        <v>43</v>
      </c>
      <c r="H10" s="22" t="s">
        <v>44</v>
      </c>
      <c r="I10" s="381"/>
      <c r="J10" s="15"/>
      <c r="K10" s="15"/>
      <c r="L10" s="15"/>
    </row>
    <row r="11" spans="1:12" ht="15.75">
      <c r="A11" s="13" t="s">
        <v>94</v>
      </c>
      <c r="B11" s="13">
        <v>11</v>
      </c>
      <c r="C11" s="19" t="s">
        <v>45</v>
      </c>
      <c r="D11" s="14"/>
      <c r="E11" s="19"/>
      <c r="F11" s="370"/>
      <c r="G11" s="370"/>
      <c r="H11" s="23"/>
      <c r="I11" s="382"/>
      <c r="J11" s="25"/>
      <c r="K11" s="25"/>
      <c r="L11" s="25"/>
    </row>
    <row r="12" spans="1:12" ht="15.75">
      <c r="A12" s="13" t="s">
        <v>94</v>
      </c>
      <c r="B12" s="13">
        <v>12</v>
      </c>
      <c r="C12" s="19" t="s">
        <v>46</v>
      </c>
      <c r="D12" s="14"/>
      <c r="E12" s="358">
        <f>I7</f>
        <v>2789.14</v>
      </c>
      <c r="F12" s="371"/>
      <c r="G12" s="371"/>
      <c r="H12" s="359">
        <f>E12</f>
        <v>2789.14</v>
      </c>
      <c r="I12" s="383">
        <f>H12</f>
        <v>2789.14</v>
      </c>
      <c r="J12" s="27" t="s">
        <v>155</v>
      </c>
      <c r="K12" s="27"/>
      <c r="L12" s="27"/>
    </row>
    <row r="13" spans="1:12" ht="16.5" thickBot="1">
      <c r="A13" s="13" t="s">
        <v>94</v>
      </c>
      <c r="B13" s="13">
        <v>13</v>
      </c>
      <c r="C13" s="287" t="s">
        <v>47</v>
      </c>
      <c r="D13" s="14"/>
      <c r="E13" s="360">
        <v>0</v>
      </c>
      <c r="F13" s="372"/>
      <c r="G13" s="372"/>
      <c r="H13" s="263"/>
      <c r="I13" s="384">
        <v>5</v>
      </c>
      <c r="J13" s="25" t="s">
        <v>154</v>
      </c>
      <c r="K13" s="28"/>
      <c r="L13" s="28"/>
    </row>
    <row r="14" spans="1:12" ht="16.5" thickTop="1">
      <c r="A14" s="13" t="s">
        <v>94</v>
      </c>
      <c r="B14" s="13">
        <v>14</v>
      </c>
      <c r="C14" s="287" t="s">
        <v>48</v>
      </c>
      <c r="D14" s="14"/>
      <c r="E14" s="360">
        <v>0</v>
      </c>
      <c r="F14" s="372"/>
      <c r="G14" s="372"/>
      <c r="H14" s="263"/>
      <c r="I14" s="385">
        <f>I12+I13</f>
        <v>2794.14</v>
      </c>
      <c r="J14" s="25" t="s">
        <v>33</v>
      </c>
      <c r="K14" s="28"/>
      <c r="L14" s="28"/>
    </row>
    <row r="15" spans="1:12" ht="15.75">
      <c r="A15" s="13" t="s">
        <v>94</v>
      </c>
      <c r="B15" s="13">
        <v>15</v>
      </c>
      <c r="C15" s="287" t="s">
        <v>49</v>
      </c>
      <c r="D15" s="14"/>
      <c r="E15" s="360">
        <v>0</v>
      </c>
      <c r="F15" s="372"/>
      <c r="G15" s="372"/>
      <c r="H15" s="263"/>
      <c r="I15" s="385"/>
      <c r="K15" s="28"/>
      <c r="L15" s="28"/>
    </row>
    <row r="16" spans="1:12" ht="31.5">
      <c r="A16" s="13" t="s">
        <v>94</v>
      </c>
      <c r="B16" s="13">
        <v>16</v>
      </c>
      <c r="C16" s="19" t="s">
        <v>50</v>
      </c>
      <c r="D16" s="14"/>
      <c r="E16" s="263">
        <v>-60</v>
      </c>
      <c r="F16" s="372"/>
      <c r="G16" s="372"/>
      <c r="H16" s="264"/>
      <c r="I16" s="385">
        <f>E18+E17+E16</f>
        <v>-792</v>
      </c>
      <c r="J16" s="25" t="s">
        <v>189</v>
      </c>
      <c r="K16" s="29"/>
      <c r="L16" s="29"/>
    </row>
    <row r="17" spans="1:12" ht="15.75">
      <c r="A17" s="13" t="s">
        <v>94</v>
      </c>
      <c r="B17" s="13">
        <v>17</v>
      </c>
      <c r="C17" s="19" t="s">
        <v>187</v>
      </c>
      <c r="D17" s="14"/>
      <c r="E17" s="263">
        <v>-60</v>
      </c>
      <c r="F17" s="372"/>
      <c r="G17" s="372"/>
      <c r="H17" s="264"/>
      <c r="I17" s="385">
        <f>-H104</f>
        <v>-1985</v>
      </c>
      <c r="J17" s="331" t="s">
        <v>190</v>
      </c>
      <c r="K17" s="395"/>
      <c r="L17" s="395"/>
    </row>
    <row r="18" spans="1:12" ht="15.75">
      <c r="A18" s="13" t="s">
        <v>94</v>
      </c>
      <c r="B18" s="13">
        <v>18</v>
      </c>
      <c r="C18" s="22" t="s">
        <v>51</v>
      </c>
      <c r="D18" s="21"/>
      <c r="E18" s="265">
        <v>-672</v>
      </c>
      <c r="F18" s="373">
        <f>H4</f>
        <v>21</v>
      </c>
      <c r="G18" s="373">
        <v>32</v>
      </c>
      <c r="H18" s="355">
        <f>F18*G18</f>
        <v>672</v>
      </c>
      <c r="I18" s="386"/>
      <c r="K18" s="29"/>
      <c r="L18" s="29"/>
    </row>
    <row r="19" spans="1:12" ht="31.5">
      <c r="A19" s="13" t="s">
        <v>94</v>
      </c>
      <c r="B19" s="13">
        <v>19</v>
      </c>
      <c r="C19" s="14" t="s">
        <v>52</v>
      </c>
      <c r="D19" s="14"/>
      <c r="E19" s="358">
        <f>SUM(E12:E18)</f>
        <v>1997.1399999999999</v>
      </c>
      <c r="F19" s="371"/>
      <c r="G19" s="371"/>
      <c r="H19" s="358">
        <f>E19</f>
        <v>1997.1399999999999</v>
      </c>
      <c r="I19" s="387">
        <f>I14+I16+I17</f>
        <v>17.139999999999873</v>
      </c>
      <c r="J19" s="25" t="s">
        <v>191</v>
      </c>
      <c r="K19" s="30"/>
      <c r="L19" s="30"/>
    </row>
    <row r="20" spans="1:12" ht="15.75">
      <c r="A20" s="13" t="s">
        <v>94</v>
      </c>
      <c r="B20" s="13">
        <v>20</v>
      </c>
      <c r="C20" s="16"/>
      <c r="D20" s="16"/>
      <c r="E20" s="16"/>
      <c r="F20" s="16"/>
      <c r="G20" s="16"/>
      <c r="H20" s="16"/>
      <c r="I20" s="16"/>
      <c r="J20" s="17"/>
      <c r="K20" s="17"/>
      <c r="L20" s="17"/>
    </row>
    <row r="21" spans="1:12" ht="31.5">
      <c r="A21" s="13" t="s">
        <v>94</v>
      </c>
      <c r="B21" s="13">
        <v>21</v>
      </c>
      <c r="C21" s="31"/>
      <c r="D21" s="32"/>
      <c r="E21" s="33" t="s">
        <v>89</v>
      </c>
      <c r="F21" s="34" t="s">
        <v>53</v>
      </c>
      <c r="G21" s="35" t="s">
        <v>54</v>
      </c>
      <c r="H21" s="36" t="s">
        <v>55</v>
      </c>
      <c r="I21" s="37" t="s">
        <v>0</v>
      </c>
      <c r="J21" s="38" t="s">
        <v>87</v>
      </c>
      <c r="K21" s="38" t="str">
        <f>J21</f>
        <v>Prize Person</v>
      </c>
      <c r="L21" s="38" t="str">
        <f>K21</f>
        <v>Prize Person</v>
      </c>
    </row>
    <row r="22" spans="1:12" ht="15.75">
      <c r="A22" s="13" t="s">
        <v>94</v>
      </c>
      <c r="B22" s="13">
        <v>22</v>
      </c>
      <c r="C22" s="31"/>
      <c r="D22" s="16"/>
      <c r="E22" s="39"/>
      <c r="F22" s="17"/>
      <c r="G22" s="17"/>
      <c r="H22" s="40"/>
      <c r="I22" s="50"/>
      <c r="J22" s="15"/>
      <c r="K22" s="15"/>
      <c r="L22" s="15"/>
    </row>
    <row r="23" spans="1:12" ht="15.75">
      <c r="A23" s="13" t="s">
        <v>92</v>
      </c>
      <c r="B23" s="13">
        <v>1</v>
      </c>
      <c r="C23" s="31" t="s">
        <v>113</v>
      </c>
      <c r="D23" s="266" t="s">
        <v>56</v>
      </c>
      <c r="E23" s="19"/>
      <c r="F23" s="268">
        <v>3</v>
      </c>
      <c r="G23" s="269">
        <v>55</v>
      </c>
      <c r="H23" s="270">
        <f aca="true" t="shared" si="0" ref="H23:H34">F23*G23</f>
        <v>165</v>
      </c>
      <c r="I23" s="336"/>
      <c r="J23" s="337"/>
      <c r="K23" s="337"/>
      <c r="L23" s="337"/>
    </row>
    <row r="24" spans="1:12" ht="15.75">
      <c r="A24" s="13" t="s">
        <v>92</v>
      </c>
      <c r="B24" s="13">
        <v>2</v>
      </c>
      <c r="C24" s="19" t="str">
        <f aca="true" t="shared" si="1" ref="C24:C34">C23</f>
        <v>Team Position</v>
      </c>
      <c r="D24" s="266" t="s">
        <v>57</v>
      </c>
      <c r="E24" s="19"/>
      <c r="F24" s="268">
        <v>3</v>
      </c>
      <c r="G24" s="269">
        <v>50</v>
      </c>
      <c r="H24" s="270">
        <f t="shared" si="0"/>
        <v>150</v>
      </c>
      <c r="I24" s="42"/>
      <c r="J24" s="337"/>
      <c r="K24" s="337"/>
      <c r="L24" s="337"/>
    </row>
    <row r="25" spans="1:12" ht="15.75">
      <c r="A25" s="13" t="s">
        <v>92</v>
      </c>
      <c r="B25" s="13">
        <v>3</v>
      </c>
      <c r="C25" s="19" t="str">
        <f t="shared" si="1"/>
        <v>Team Position</v>
      </c>
      <c r="D25" s="266" t="s">
        <v>58</v>
      </c>
      <c r="E25" s="19"/>
      <c r="F25" s="268">
        <v>3</v>
      </c>
      <c r="G25" s="269">
        <v>45</v>
      </c>
      <c r="H25" s="270">
        <f t="shared" si="0"/>
        <v>135</v>
      </c>
      <c r="I25" s="41"/>
      <c r="J25" s="337"/>
      <c r="K25" s="337"/>
      <c r="L25" s="337"/>
    </row>
    <row r="26" spans="1:12" ht="15.75">
      <c r="A26" s="13" t="s">
        <v>92</v>
      </c>
      <c r="B26" s="13">
        <v>4</v>
      </c>
      <c r="C26" s="19" t="str">
        <f t="shared" si="1"/>
        <v>Team Position</v>
      </c>
      <c r="D26" s="266" t="s">
        <v>59</v>
      </c>
      <c r="E26" s="19"/>
      <c r="F26" s="268">
        <v>3</v>
      </c>
      <c r="G26" s="269">
        <v>40</v>
      </c>
      <c r="H26" s="270">
        <f t="shared" si="0"/>
        <v>120</v>
      </c>
      <c r="I26" s="13"/>
      <c r="J26" s="337"/>
      <c r="K26" s="337"/>
      <c r="L26" s="337"/>
    </row>
    <row r="27" spans="1:12" ht="15.75">
      <c r="A27" s="13" t="s">
        <v>92</v>
      </c>
      <c r="B27" s="13">
        <v>5</v>
      </c>
      <c r="C27" s="19" t="str">
        <f t="shared" si="1"/>
        <v>Team Position</v>
      </c>
      <c r="D27" s="266" t="s">
        <v>60</v>
      </c>
      <c r="E27" s="19"/>
      <c r="F27" s="268">
        <v>3</v>
      </c>
      <c r="G27" s="269">
        <v>35</v>
      </c>
      <c r="H27" s="270">
        <f t="shared" si="0"/>
        <v>105</v>
      </c>
      <c r="I27" s="41"/>
      <c r="J27" s="297"/>
      <c r="K27" s="337"/>
      <c r="L27" s="85"/>
    </row>
    <row r="28" spans="1:12" ht="15.75">
      <c r="A28" s="13" t="s">
        <v>92</v>
      </c>
      <c r="B28" s="13">
        <v>6</v>
      </c>
      <c r="C28" s="19" t="str">
        <f t="shared" si="1"/>
        <v>Team Position</v>
      </c>
      <c r="D28" s="266" t="s">
        <v>61</v>
      </c>
      <c r="E28" s="19"/>
      <c r="F28" s="268">
        <v>3</v>
      </c>
      <c r="G28" s="269">
        <v>30</v>
      </c>
      <c r="H28" s="270">
        <f t="shared" si="0"/>
        <v>90</v>
      </c>
      <c r="I28" s="41"/>
      <c r="J28" s="85"/>
      <c r="K28" s="85"/>
      <c r="L28" s="85"/>
    </row>
    <row r="29" spans="1:12" ht="15.75">
      <c r="A29" s="43" t="s">
        <v>92</v>
      </c>
      <c r="B29" s="43">
        <v>7</v>
      </c>
      <c r="C29" s="44" t="str">
        <f t="shared" si="1"/>
        <v>Team Position</v>
      </c>
      <c r="D29" s="267" t="s">
        <v>62</v>
      </c>
      <c r="E29" s="44"/>
      <c r="F29" s="271">
        <v>3</v>
      </c>
      <c r="G29" s="269">
        <v>25</v>
      </c>
      <c r="H29" s="270">
        <f t="shared" si="0"/>
        <v>75</v>
      </c>
      <c r="I29" s="42"/>
      <c r="J29" s="337"/>
      <c r="K29" s="337"/>
      <c r="L29" s="337"/>
    </row>
    <row r="30" spans="1:12" ht="15.75">
      <c r="A30" s="13" t="s">
        <v>92</v>
      </c>
      <c r="B30" s="13">
        <v>8</v>
      </c>
      <c r="C30" s="19" t="str">
        <f t="shared" si="1"/>
        <v>Team Position</v>
      </c>
      <c r="D30" s="266" t="s">
        <v>63</v>
      </c>
      <c r="E30" s="19"/>
      <c r="F30" s="268">
        <v>0</v>
      </c>
      <c r="G30" s="269">
        <v>25</v>
      </c>
      <c r="H30" s="270">
        <f t="shared" si="0"/>
        <v>0</v>
      </c>
      <c r="I30" s="41"/>
      <c r="J30" s="337"/>
      <c r="K30" s="337"/>
      <c r="L30" s="337"/>
    </row>
    <row r="31" spans="1:12" ht="15.75">
      <c r="A31" s="13" t="s">
        <v>92</v>
      </c>
      <c r="B31" s="13">
        <v>9</v>
      </c>
      <c r="C31" s="19" t="str">
        <f t="shared" si="1"/>
        <v>Team Position</v>
      </c>
      <c r="D31" s="266" t="s">
        <v>64</v>
      </c>
      <c r="E31" s="19"/>
      <c r="F31" s="268">
        <v>0</v>
      </c>
      <c r="G31" s="269">
        <v>20</v>
      </c>
      <c r="H31" s="270">
        <f t="shared" si="0"/>
        <v>0</v>
      </c>
      <c r="I31" s="13"/>
      <c r="J31" s="297"/>
      <c r="K31" s="16"/>
      <c r="L31" s="85"/>
    </row>
    <row r="32" spans="1:12" ht="15.75">
      <c r="A32" s="13" t="s">
        <v>92</v>
      </c>
      <c r="B32" s="13">
        <v>10</v>
      </c>
      <c r="C32" s="19" t="str">
        <f t="shared" si="1"/>
        <v>Team Position</v>
      </c>
      <c r="D32" s="266" t="s">
        <v>65</v>
      </c>
      <c r="E32" s="19"/>
      <c r="F32" s="268">
        <v>0</v>
      </c>
      <c r="G32" s="269">
        <v>15</v>
      </c>
      <c r="H32" s="270">
        <f t="shared" si="0"/>
        <v>0</v>
      </c>
      <c r="I32" s="13"/>
      <c r="J32" s="308"/>
      <c r="K32" s="307"/>
      <c r="L32" s="85"/>
    </row>
    <row r="33" spans="1:12" ht="15.75">
      <c r="A33" s="13" t="s">
        <v>92</v>
      </c>
      <c r="B33" s="13">
        <v>11</v>
      </c>
      <c r="C33" s="19" t="str">
        <f t="shared" si="1"/>
        <v>Team Position</v>
      </c>
      <c r="D33" s="266" t="s">
        <v>66</v>
      </c>
      <c r="E33" s="19"/>
      <c r="F33" s="268">
        <v>0</v>
      </c>
      <c r="G33" s="269">
        <v>0</v>
      </c>
      <c r="H33" s="270">
        <f t="shared" si="0"/>
        <v>0</v>
      </c>
      <c r="I33" s="26"/>
      <c r="J33" s="308"/>
      <c r="K33" s="307"/>
      <c r="L33" s="297"/>
    </row>
    <row r="34" spans="1:12" ht="15.75">
      <c r="A34" s="13" t="s">
        <v>92</v>
      </c>
      <c r="B34" s="13">
        <v>12</v>
      </c>
      <c r="C34" s="19" t="str">
        <f t="shared" si="1"/>
        <v>Team Position</v>
      </c>
      <c r="D34" s="266" t="s">
        <v>67</v>
      </c>
      <c r="E34" s="19"/>
      <c r="F34" s="268">
        <v>0</v>
      </c>
      <c r="G34" s="269">
        <v>0</v>
      </c>
      <c r="H34" s="270">
        <f t="shared" si="0"/>
        <v>0</v>
      </c>
      <c r="I34" s="26"/>
      <c r="J34" s="308"/>
      <c r="K34" s="307"/>
      <c r="L34" s="46"/>
    </row>
    <row r="35" spans="1:12" ht="15.75">
      <c r="A35" s="13" t="s">
        <v>92</v>
      </c>
      <c r="B35" s="13">
        <v>13</v>
      </c>
      <c r="C35" s="14"/>
      <c r="D35" s="14"/>
      <c r="E35" s="14"/>
      <c r="F35" s="14"/>
      <c r="G35" s="14"/>
      <c r="H35" s="14"/>
      <c r="I35" s="14"/>
      <c r="J35" s="15"/>
      <c r="K35" s="15"/>
      <c r="L35" s="15"/>
    </row>
    <row r="36" spans="1:12" ht="15.75">
      <c r="A36" s="13" t="s">
        <v>93</v>
      </c>
      <c r="B36" s="13">
        <v>1</v>
      </c>
      <c r="C36" s="47" t="s">
        <v>108</v>
      </c>
      <c r="D36" s="48"/>
      <c r="E36" s="47"/>
      <c r="F36" s="49"/>
      <c r="G36" s="48"/>
      <c r="H36" s="47"/>
      <c r="I36" s="48"/>
      <c r="J36" s="50"/>
      <c r="K36" s="50"/>
      <c r="L36" s="50"/>
    </row>
    <row r="37" spans="1:12" ht="15.75">
      <c r="A37" s="13" t="s">
        <v>93</v>
      </c>
      <c r="B37" s="13">
        <v>2</v>
      </c>
      <c r="C37" s="19" t="s">
        <v>74</v>
      </c>
      <c r="D37" s="266" t="s">
        <v>56</v>
      </c>
      <c r="E37" s="272" t="s">
        <v>8</v>
      </c>
      <c r="F37" s="280">
        <v>3</v>
      </c>
      <c r="G37" s="274">
        <v>15</v>
      </c>
      <c r="H37" s="275">
        <f>F37*G37</f>
        <v>45</v>
      </c>
      <c r="I37" s="41"/>
      <c r="J37" s="337"/>
      <c r="K37" s="337"/>
      <c r="L37" s="337"/>
    </row>
    <row r="38" spans="1:12" ht="15.75">
      <c r="A38" s="13" t="s">
        <v>93</v>
      </c>
      <c r="B38" s="13">
        <v>3</v>
      </c>
      <c r="C38" s="19" t="s">
        <v>74</v>
      </c>
      <c r="D38" s="266" t="s">
        <v>56</v>
      </c>
      <c r="E38" s="272" t="s">
        <v>114</v>
      </c>
      <c r="F38" s="280">
        <v>3</v>
      </c>
      <c r="G38" s="274">
        <v>15</v>
      </c>
      <c r="H38" s="275">
        <f>F38*G38</f>
        <v>45</v>
      </c>
      <c r="I38" s="42"/>
      <c r="J38" s="337"/>
      <c r="K38" s="337"/>
      <c r="L38" s="337"/>
    </row>
    <row r="39" spans="1:12" ht="15.75">
      <c r="A39" s="13" t="s">
        <v>93</v>
      </c>
      <c r="B39" s="13">
        <v>4</v>
      </c>
      <c r="C39" s="19" t="s">
        <v>74</v>
      </c>
      <c r="D39" s="266" t="s">
        <v>57</v>
      </c>
      <c r="E39" s="272" t="s">
        <v>8</v>
      </c>
      <c r="F39" s="280">
        <v>3</v>
      </c>
      <c r="G39" s="274">
        <v>15</v>
      </c>
      <c r="H39" s="275">
        <f>F39*G39</f>
        <v>45</v>
      </c>
      <c r="I39" s="42"/>
      <c r="J39" s="337"/>
      <c r="K39" s="337"/>
      <c r="L39" s="337"/>
    </row>
    <row r="40" spans="1:12" ht="15.75">
      <c r="A40" s="13" t="s">
        <v>93</v>
      </c>
      <c r="B40" s="13">
        <v>5</v>
      </c>
      <c r="C40" s="19" t="s">
        <v>74</v>
      </c>
      <c r="D40" s="266" t="s">
        <v>57</v>
      </c>
      <c r="E40" s="272" t="s">
        <v>114</v>
      </c>
      <c r="F40" s="279">
        <v>3</v>
      </c>
      <c r="G40" s="274">
        <v>15</v>
      </c>
      <c r="H40" s="275">
        <f>F40*G40</f>
        <v>45</v>
      </c>
      <c r="I40" s="13"/>
      <c r="J40" s="337"/>
      <c r="K40" s="337"/>
      <c r="L40" s="337"/>
    </row>
    <row r="41" spans="1:12" ht="15.75">
      <c r="A41" s="13" t="s">
        <v>93</v>
      </c>
      <c r="B41" s="13">
        <v>6</v>
      </c>
      <c r="C41" s="47" t="s">
        <v>70</v>
      </c>
      <c r="D41" s="282"/>
      <c r="E41" s="283"/>
      <c r="F41" s="280"/>
      <c r="G41" s="279"/>
      <c r="H41" s="272"/>
      <c r="I41" s="14"/>
      <c r="J41" s="15"/>
      <c r="K41" s="15"/>
      <c r="L41" s="15"/>
    </row>
    <row r="42" spans="1:12" ht="15.75">
      <c r="A42" s="13" t="s">
        <v>93</v>
      </c>
      <c r="B42" s="13">
        <v>7</v>
      </c>
      <c r="C42" s="19" t="s">
        <v>71</v>
      </c>
      <c r="D42" s="266" t="s">
        <v>56</v>
      </c>
      <c r="E42" s="272" t="s">
        <v>8</v>
      </c>
      <c r="F42" s="280">
        <v>3</v>
      </c>
      <c r="G42" s="274">
        <v>15</v>
      </c>
      <c r="H42" s="275">
        <f>F42*G42</f>
        <v>45</v>
      </c>
      <c r="I42" s="41"/>
      <c r="J42" s="337"/>
      <c r="K42" s="337"/>
      <c r="L42" s="337"/>
    </row>
    <row r="43" spans="1:12" ht="15.75">
      <c r="A43" s="13" t="s">
        <v>93</v>
      </c>
      <c r="B43" s="13">
        <v>8</v>
      </c>
      <c r="C43" s="19" t="s">
        <v>71</v>
      </c>
      <c r="D43" s="266" t="s">
        <v>56</v>
      </c>
      <c r="E43" s="272" t="s">
        <v>114</v>
      </c>
      <c r="F43" s="280">
        <v>3</v>
      </c>
      <c r="G43" s="274">
        <v>15</v>
      </c>
      <c r="H43" s="275">
        <f aca="true" t="shared" si="2" ref="H43:H52">F43*G43</f>
        <v>45</v>
      </c>
      <c r="I43" s="13"/>
      <c r="J43" s="337"/>
      <c r="K43" s="337"/>
      <c r="L43" s="337"/>
    </row>
    <row r="44" spans="1:12" ht="15.75">
      <c r="A44" s="13" t="s">
        <v>93</v>
      </c>
      <c r="B44" s="13">
        <v>9</v>
      </c>
      <c r="C44" s="19" t="s">
        <v>71</v>
      </c>
      <c r="D44" s="266" t="s">
        <v>57</v>
      </c>
      <c r="E44" s="272" t="s">
        <v>8</v>
      </c>
      <c r="F44" s="280">
        <v>3</v>
      </c>
      <c r="G44" s="274">
        <v>15</v>
      </c>
      <c r="H44" s="275">
        <f>F44*G44</f>
        <v>45</v>
      </c>
      <c r="I44" s="336"/>
      <c r="J44" s="337"/>
      <c r="K44" s="337"/>
      <c r="L44" s="337"/>
    </row>
    <row r="45" spans="1:12" ht="15.75">
      <c r="A45" s="13" t="s">
        <v>93</v>
      </c>
      <c r="B45" s="13">
        <v>10</v>
      </c>
      <c r="C45" s="19" t="s">
        <v>71</v>
      </c>
      <c r="D45" s="266" t="s">
        <v>57</v>
      </c>
      <c r="E45" s="272" t="s">
        <v>114</v>
      </c>
      <c r="F45" s="280">
        <v>3</v>
      </c>
      <c r="G45" s="274">
        <v>15</v>
      </c>
      <c r="H45" s="275">
        <f>F45*G45</f>
        <v>45</v>
      </c>
      <c r="I45" s="336"/>
      <c r="J45" s="337"/>
      <c r="K45" s="337"/>
      <c r="L45" s="337"/>
    </row>
    <row r="46" spans="1:12" ht="15.75">
      <c r="A46" s="13" t="s">
        <v>112</v>
      </c>
      <c r="B46" s="13">
        <v>1</v>
      </c>
      <c r="C46" s="47" t="s">
        <v>110</v>
      </c>
      <c r="D46" s="16"/>
      <c r="E46" s="19"/>
      <c r="F46" s="55"/>
      <c r="G46" s="56"/>
      <c r="H46" s="57"/>
      <c r="I46" s="53"/>
      <c r="J46" s="58"/>
      <c r="K46" s="59"/>
      <c r="L46" s="45"/>
    </row>
    <row r="47" spans="1:12" ht="15.75">
      <c r="A47" s="13" t="s">
        <v>112</v>
      </c>
      <c r="B47" s="13">
        <v>2</v>
      </c>
      <c r="C47" s="19" t="s">
        <v>199</v>
      </c>
      <c r="D47" s="279"/>
      <c r="E47" s="272"/>
      <c r="F47" s="279">
        <v>3</v>
      </c>
      <c r="G47" s="277">
        <v>60</v>
      </c>
      <c r="H47" s="275">
        <f t="shared" si="2"/>
        <v>180</v>
      </c>
      <c r="I47" s="336"/>
      <c r="J47" s="337"/>
      <c r="K47" s="337"/>
      <c r="L47" s="337"/>
    </row>
    <row r="48" spans="1:12" ht="15.75">
      <c r="A48" s="13" t="s">
        <v>112</v>
      </c>
      <c r="B48" s="13">
        <v>3</v>
      </c>
      <c r="C48" s="19" t="s">
        <v>200</v>
      </c>
      <c r="D48" s="279"/>
      <c r="E48" s="272"/>
      <c r="F48" s="279">
        <v>3</v>
      </c>
      <c r="G48" s="277">
        <v>30</v>
      </c>
      <c r="H48" s="275">
        <f t="shared" si="2"/>
        <v>90</v>
      </c>
      <c r="I48" s="41"/>
      <c r="J48" s="85"/>
      <c r="K48" s="85"/>
      <c r="L48" s="85"/>
    </row>
    <row r="49" spans="1:12" ht="15.75">
      <c r="A49" s="13" t="s">
        <v>112</v>
      </c>
      <c r="B49" s="13">
        <v>4</v>
      </c>
      <c r="C49" s="19" t="s">
        <v>68</v>
      </c>
      <c r="D49" s="279" t="s">
        <v>56</v>
      </c>
      <c r="E49" s="272" t="s">
        <v>8</v>
      </c>
      <c r="F49" s="279">
        <v>1</v>
      </c>
      <c r="G49" s="277">
        <v>15</v>
      </c>
      <c r="H49" s="275">
        <f t="shared" si="2"/>
        <v>15</v>
      </c>
      <c r="I49" s="65"/>
      <c r="J49" s="337"/>
      <c r="K49" s="60"/>
      <c r="L49" s="60"/>
    </row>
    <row r="50" spans="1:12" ht="15.75">
      <c r="A50" s="13" t="s">
        <v>112</v>
      </c>
      <c r="B50" s="13">
        <v>5</v>
      </c>
      <c r="C50" s="19" t="s">
        <v>69</v>
      </c>
      <c r="D50" s="279" t="s">
        <v>56</v>
      </c>
      <c r="E50" s="272" t="s">
        <v>8</v>
      </c>
      <c r="F50" s="279">
        <v>1</v>
      </c>
      <c r="G50" s="277">
        <v>15</v>
      </c>
      <c r="H50" s="275">
        <f t="shared" si="2"/>
        <v>15</v>
      </c>
      <c r="I50" s="65"/>
      <c r="J50" s="337"/>
      <c r="K50" s="61"/>
      <c r="L50" s="61"/>
    </row>
    <row r="51" spans="1:12" ht="15.75">
      <c r="A51" s="13" t="s">
        <v>112</v>
      </c>
      <c r="B51" s="13">
        <v>6</v>
      </c>
      <c r="C51" s="19" t="s">
        <v>68</v>
      </c>
      <c r="D51" s="279" t="s">
        <v>57</v>
      </c>
      <c r="E51" s="272" t="s">
        <v>8</v>
      </c>
      <c r="F51" s="279">
        <v>1</v>
      </c>
      <c r="G51" s="277">
        <v>15</v>
      </c>
      <c r="H51" s="275">
        <f t="shared" si="2"/>
        <v>15</v>
      </c>
      <c r="I51" s="65"/>
      <c r="J51" s="297"/>
      <c r="K51" s="61"/>
      <c r="L51" s="61"/>
    </row>
    <row r="52" spans="1:12" ht="15.75">
      <c r="A52" s="13" t="s">
        <v>112</v>
      </c>
      <c r="B52" s="13">
        <v>7</v>
      </c>
      <c r="C52" s="19" t="s">
        <v>69</v>
      </c>
      <c r="D52" s="279" t="s">
        <v>57</v>
      </c>
      <c r="E52" s="272" t="s">
        <v>8</v>
      </c>
      <c r="F52" s="279">
        <v>1</v>
      </c>
      <c r="G52" s="277">
        <v>15</v>
      </c>
      <c r="H52" s="275">
        <f t="shared" si="2"/>
        <v>15</v>
      </c>
      <c r="I52" s="80"/>
      <c r="J52" s="85"/>
      <c r="K52" s="61"/>
      <c r="L52" s="61"/>
    </row>
    <row r="53" spans="1:12" ht="15.75">
      <c r="A53" s="13" t="s">
        <v>112</v>
      </c>
      <c r="B53" s="13">
        <v>8</v>
      </c>
      <c r="C53" s="19"/>
      <c r="D53" s="14"/>
      <c r="E53" s="19"/>
      <c r="F53" s="14"/>
      <c r="G53" s="24"/>
      <c r="H53" s="54"/>
      <c r="I53" s="27"/>
      <c r="J53" s="18"/>
      <c r="K53" s="61"/>
      <c r="L53" s="61"/>
    </row>
    <row r="54" spans="1:12" ht="15.75">
      <c r="A54" s="13" t="s">
        <v>169</v>
      </c>
      <c r="B54" s="13">
        <v>1</v>
      </c>
      <c r="C54" s="19" t="s">
        <v>96</v>
      </c>
      <c r="D54" s="14" t="s">
        <v>97</v>
      </c>
      <c r="E54" s="19"/>
      <c r="F54" s="14"/>
      <c r="G54" s="62"/>
      <c r="H54" s="54"/>
      <c r="I54" s="63"/>
      <c r="J54" s="18"/>
      <c r="K54" s="61"/>
      <c r="L54" s="61"/>
    </row>
    <row r="55" spans="1:12" ht="15.75">
      <c r="A55" s="13" t="s">
        <v>169</v>
      </c>
      <c r="B55" s="13">
        <v>2</v>
      </c>
      <c r="C55" s="19"/>
      <c r="D55" s="14"/>
      <c r="E55" s="19"/>
      <c r="F55" s="14"/>
      <c r="G55" s="62"/>
      <c r="H55" s="54"/>
      <c r="I55" s="63"/>
      <c r="J55" s="18"/>
      <c r="K55" s="61"/>
      <c r="L55" s="61"/>
    </row>
    <row r="56" spans="1:12" ht="15.75">
      <c r="A56" s="13" t="s">
        <v>95</v>
      </c>
      <c r="B56" s="13">
        <v>1</v>
      </c>
      <c r="C56" s="47" t="s">
        <v>76</v>
      </c>
      <c r="D56" s="16"/>
      <c r="E56" s="19"/>
      <c r="F56" s="14"/>
      <c r="G56" s="53"/>
      <c r="H56" s="54"/>
      <c r="I56" s="27"/>
      <c r="J56" s="18"/>
      <c r="K56" s="64"/>
      <c r="L56" s="64"/>
    </row>
    <row r="57" spans="1:12" ht="15.75">
      <c r="A57" s="13" t="s">
        <v>95</v>
      </c>
      <c r="B57" s="13">
        <v>2</v>
      </c>
      <c r="C57" s="19" t="s">
        <v>76</v>
      </c>
      <c r="D57" s="266" t="s">
        <v>56</v>
      </c>
      <c r="E57" s="272" t="s">
        <v>8</v>
      </c>
      <c r="F57" s="279">
        <v>1</v>
      </c>
      <c r="G57" s="274">
        <v>15</v>
      </c>
      <c r="H57" s="275">
        <f>F57*G57</f>
        <v>15</v>
      </c>
      <c r="I57" s="65"/>
      <c r="J57" s="337"/>
      <c r="K57" s="64"/>
      <c r="L57" s="64"/>
    </row>
    <row r="58" spans="1:12" ht="15.75">
      <c r="A58" s="13" t="s">
        <v>95</v>
      </c>
      <c r="B58" s="13">
        <v>3</v>
      </c>
      <c r="C58" s="19" t="s">
        <v>76</v>
      </c>
      <c r="D58" s="266" t="s">
        <v>57</v>
      </c>
      <c r="E58" s="272" t="s">
        <v>8</v>
      </c>
      <c r="F58" s="279">
        <v>1</v>
      </c>
      <c r="G58" s="274">
        <v>15</v>
      </c>
      <c r="H58" s="275">
        <f>F58*G58</f>
        <v>15</v>
      </c>
      <c r="I58" s="65"/>
      <c r="J58" s="297"/>
      <c r="K58" s="64"/>
      <c r="L58" s="64"/>
    </row>
    <row r="59" spans="1:12" ht="15.75">
      <c r="A59" s="13" t="s">
        <v>95</v>
      </c>
      <c r="B59" s="13">
        <v>4</v>
      </c>
      <c r="C59" s="19" t="s">
        <v>76</v>
      </c>
      <c r="D59" s="266" t="s">
        <v>56</v>
      </c>
      <c r="E59" s="272" t="s">
        <v>114</v>
      </c>
      <c r="F59" s="279">
        <v>1</v>
      </c>
      <c r="G59" s="274">
        <v>15</v>
      </c>
      <c r="H59" s="275">
        <f>F59*G59</f>
        <v>15</v>
      </c>
      <c r="I59" s="51"/>
      <c r="J59" s="85"/>
      <c r="K59" s="64"/>
      <c r="L59" s="64"/>
    </row>
    <row r="60" spans="1:12" ht="15.75">
      <c r="A60" s="13" t="s">
        <v>95</v>
      </c>
      <c r="B60" s="13">
        <v>5</v>
      </c>
      <c r="C60" s="19" t="s">
        <v>76</v>
      </c>
      <c r="D60" s="266" t="s">
        <v>57</v>
      </c>
      <c r="E60" s="272" t="s">
        <v>114</v>
      </c>
      <c r="F60" s="279">
        <v>1</v>
      </c>
      <c r="G60" s="274">
        <v>15</v>
      </c>
      <c r="H60" s="275">
        <f>F60*G60</f>
        <v>15</v>
      </c>
      <c r="I60" s="65"/>
      <c r="J60" s="337"/>
      <c r="K60" s="64"/>
      <c r="L60" s="64"/>
    </row>
    <row r="61" spans="1:12" ht="15.75">
      <c r="A61" s="13" t="s">
        <v>95</v>
      </c>
      <c r="B61" s="13">
        <v>6</v>
      </c>
      <c r="C61" s="47" t="s">
        <v>73</v>
      </c>
      <c r="D61" s="266"/>
      <c r="E61" s="272"/>
      <c r="F61" s="279"/>
      <c r="G61" s="274"/>
      <c r="H61" s="275"/>
      <c r="I61" s="65"/>
      <c r="J61" s="63"/>
      <c r="K61" s="64"/>
      <c r="L61" s="64"/>
    </row>
    <row r="62" spans="1:12" ht="15.75">
      <c r="A62" s="13" t="s">
        <v>95</v>
      </c>
      <c r="B62" s="13">
        <v>7</v>
      </c>
      <c r="C62" s="19" t="s">
        <v>73</v>
      </c>
      <c r="D62" s="266" t="s">
        <v>56</v>
      </c>
      <c r="E62" s="272" t="s">
        <v>8</v>
      </c>
      <c r="F62" s="279">
        <v>1</v>
      </c>
      <c r="G62" s="274">
        <v>15</v>
      </c>
      <c r="H62" s="275">
        <f>F62*G62</f>
        <v>15</v>
      </c>
      <c r="I62" s="65"/>
      <c r="J62" s="337"/>
      <c r="K62" s="64"/>
      <c r="L62" s="64"/>
    </row>
    <row r="63" spans="1:12" ht="15.75">
      <c r="A63" s="13" t="s">
        <v>95</v>
      </c>
      <c r="B63" s="13">
        <v>8</v>
      </c>
      <c r="C63" s="19" t="s">
        <v>73</v>
      </c>
      <c r="D63" s="266" t="s">
        <v>57</v>
      </c>
      <c r="E63" s="272" t="s">
        <v>8</v>
      </c>
      <c r="F63" s="279">
        <v>1</v>
      </c>
      <c r="G63" s="274">
        <v>15</v>
      </c>
      <c r="H63" s="275">
        <f>F63*G63</f>
        <v>15</v>
      </c>
      <c r="I63" s="65"/>
      <c r="J63" s="297"/>
      <c r="K63" s="64"/>
      <c r="L63" s="64"/>
    </row>
    <row r="64" spans="1:12" ht="15.75">
      <c r="A64" s="13" t="s">
        <v>95</v>
      </c>
      <c r="B64" s="13">
        <v>9</v>
      </c>
      <c r="C64" s="19" t="s">
        <v>73</v>
      </c>
      <c r="D64" s="266" t="s">
        <v>56</v>
      </c>
      <c r="E64" s="272" t="s">
        <v>114</v>
      </c>
      <c r="F64" s="279">
        <v>1</v>
      </c>
      <c r="G64" s="274">
        <v>15</v>
      </c>
      <c r="H64" s="275">
        <f>F64*G64</f>
        <v>15</v>
      </c>
      <c r="I64" s="65"/>
      <c r="J64" s="337"/>
      <c r="K64" s="64"/>
      <c r="L64" s="64"/>
    </row>
    <row r="65" spans="1:12" ht="15.75">
      <c r="A65" s="13" t="s">
        <v>95</v>
      </c>
      <c r="B65" s="13">
        <v>10</v>
      </c>
      <c r="C65" s="19" t="s">
        <v>73</v>
      </c>
      <c r="D65" s="266" t="s">
        <v>57</v>
      </c>
      <c r="E65" s="272" t="s">
        <v>114</v>
      </c>
      <c r="F65" s="280">
        <v>1</v>
      </c>
      <c r="G65" s="274">
        <v>15</v>
      </c>
      <c r="H65" s="275">
        <f>F65*G65</f>
        <v>15</v>
      </c>
      <c r="I65" s="80"/>
      <c r="J65" s="337"/>
      <c r="K65" s="64"/>
      <c r="L65" s="64"/>
    </row>
    <row r="66" spans="1:12" ht="15.75">
      <c r="A66" s="13" t="s">
        <v>99</v>
      </c>
      <c r="B66" s="13">
        <v>1</v>
      </c>
      <c r="C66" s="47" t="s">
        <v>75</v>
      </c>
      <c r="D66" s="266"/>
      <c r="E66" s="272"/>
      <c r="F66" s="279"/>
      <c r="G66" s="274"/>
      <c r="H66" s="275"/>
      <c r="I66" s="65"/>
      <c r="J66" s="63"/>
      <c r="K66" s="64"/>
      <c r="L66" s="64"/>
    </row>
    <row r="67" spans="1:12" ht="15.75">
      <c r="A67" s="13" t="s">
        <v>99</v>
      </c>
      <c r="B67" s="13">
        <v>2</v>
      </c>
      <c r="C67" s="19" t="s">
        <v>75</v>
      </c>
      <c r="D67" s="266" t="s">
        <v>56</v>
      </c>
      <c r="E67" s="272" t="s">
        <v>8</v>
      </c>
      <c r="F67" s="279">
        <v>1</v>
      </c>
      <c r="G67" s="274">
        <v>15</v>
      </c>
      <c r="H67" s="275">
        <f>F67*G67</f>
        <v>15</v>
      </c>
      <c r="I67" s="65"/>
      <c r="J67" s="337"/>
      <c r="K67" s="64"/>
      <c r="L67" s="64"/>
    </row>
    <row r="68" spans="1:12" ht="15.75">
      <c r="A68" s="13" t="s">
        <v>99</v>
      </c>
      <c r="B68" s="13">
        <v>3</v>
      </c>
      <c r="C68" s="19" t="s">
        <v>75</v>
      </c>
      <c r="D68" s="266" t="s">
        <v>57</v>
      </c>
      <c r="E68" s="272" t="s">
        <v>8</v>
      </c>
      <c r="F68" s="279">
        <v>1</v>
      </c>
      <c r="G68" s="274">
        <v>15</v>
      </c>
      <c r="H68" s="275">
        <f>F68*G68</f>
        <v>15</v>
      </c>
      <c r="I68" s="80"/>
      <c r="J68" s="337"/>
      <c r="K68" s="64"/>
      <c r="L68" s="64"/>
    </row>
    <row r="69" spans="1:12" ht="15.75">
      <c r="A69" s="13" t="s">
        <v>99</v>
      </c>
      <c r="B69" s="13">
        <v>4</v>
      </c>
      <c r="C69" s="19" t="s">
        <v>75</v>
      </c>
      <c r="D69" s="266" t="s">
        <v>56</v>
      </c>
      <c r="E69" s="272" t="s">
        <v>114</v>
      </c>
      <c r="F69" s="279">
        <v>1</v>
      </c>
      <c r="G69" s="274">
        <v>15</v>
      </c>
      <c r="H69" s="275">
        <f>F69*G69</f>
        <v>15</v>
      </c>
      <c r="I69" s="65"/>
      <c r="J69" s="337"/>
      <c r="K69" s="64"/>
      <c r="L69" s="64"/>
    </row>
    <row r="70" spans="1:12" ht="15.75">
      <c r="A70" s="13" t="s">
        <v>99</v>
      </c>
      <c r="B70" s="13">
        <v>5</v>
      </c>
      <c r="C70" s="19" t="s">
        <v>75</v>
      </c>
      <c r="D70" s="266" t="s">
        <v>57</v>
      </c>
      <c r="E70" s="272" t="s">
        <v>114</v>
      </c>
      <c r="F70" s="279">
        <v>1</v>
      </c>
      <c r="G70" s="274">
        <v>15</v>
      </c>
      <c r="H70" s="275">
        <f>F70*G70</f>
        <v>15</v>
      </c>
      <c r="I70" s="80"/>
      <c r="J70" s="337"/>
      <c r="K70" s="64"/>
      <c r="L70" s="64"/>
    </row>
    <row r="71" spans="1:12" ht="15.75">
      <c r="A71" s="13" t="s">
        <v>99</v>
      </c>
      <c r="B71" s="13">
        <v>6</v>
      </c>
      <c r="C71" s="47" t="s">
        <v>72</v>
      </c>
      <c r="D71" s="279"/>
      <c r="E71" s="272"/>
      <c r="F71" s="279"/>
      <c r="G71" s="281"/>
      <c r="H71" s="275"/>
      <c r="I71" s="61"/>
      <c r="J71" s="18"/>
      <c r="K71" s="61"/>
      <c r="L71" s="61"/>
    </row>
    <row r="72" spans="1:12" ht="15.75">
      <c r="A72" s="13" t="s">
        <v>99</v>
      </c>
      <c r="B72" s="13">
        <v>7</v>
      </c>
      <c r="C72" s="19" t="s">
        <v>72</v>
      </c>
      <c r="D72" s="266" t="s">
        <v>56</v>
      </c>
      <c r="E72" s="272" t="s">
        <v>8</v>
      </c>
      <c r="F72" s="279">
        <v>1</v>
      </c>
      <c r="G72" s="274">
        <v>15</v>
      </c>
      <c r="H72" s="275">
        <f>F72*G72</f>
        <v>15</v>
      </c>
      <c r="I72" s="65"/>
      <c r="J72" s="337"/>
      <c r="K72" s="64"/>
      <c r="L72" s="64"/>
    </row>
    <row r="73" spans="1:12" ht="15.75">
      <c r="A73" s="13" t="s">
        <v>99</v>
      </c>
      <c r="B73" s="13">
        <v>8</v>
      </c>
      <c r="C73" s="19" t="s">
        <v>72</v>
      </c>
      <c r="D73" s="266" t="s">
        <v>57</v>
      </c>
      <c r="E73" s="272" t="s">
        <v>8</v>
      </c>
      <c r="F73" s="279">
        <v>1</v>
      </c>
      <c r="G73" s="274">
        <v>15</v>
      </c>
      <c r="H73" s="275">
        <f>F73*G73</f>
        <v>15</v>
      </c>
      <c r="I73" s="80"/>
      <c r="J73" s="337"/>
      <c r="K73" s="64"/>
      <c r="L73" s="64"/>
    </row>
    <row r="74" spans="1:12" ht="15.75">
      <c r="A74" s="13" t="s">
        <v>99</v>
      </c>
      <c r="B74" s="13">
        <v>9</v>
      </c>
      <c r="C74" s="19" t="s">
        <v>72</v>
      </c>
      <c r="D74" s="266" t="s">
        <v>56</v>
      </c>
      <c r="E74" s="272" t="s">
        <v>114</v>
      </c>
      <c r="F74" s="279">
        <v>1</v>
      </c>
      <c r="G74" s="274">
        <v>15</v>
      </c>
      <c r="H74" s="275">
        <f>F74*G74</f>
        <v>15</v>
      </c>
      <c r="I74" s="80"/>
      <c r="J74" s="337"/>
      <c r="K74" s="64"/>
      <c r="L74" s="64"/>
    </row>
    <row r="75" spans="1:12" ht="15.75">
      <c r="A75" s="13" t="s">
        <v>99</v>
      </c>
      <c r="B75" s="13">
        <v>10</v>
      </c>
      <c r="C75" s="19" t="s">
        <v>72</v>
      </c>
      <c r="D75" s="266" t="s">
        <v>57</v>
      </c>
      <c r="E75" s="272" t="s">
        <v>114</v>
      </c>
      <c r="F75" s="279">
        <v>1</v>
      </c>
      <c r="G75" s="274">
        <v>15</v>
      </c>
      <c r="H75" s="275">
        <f>F75*G75</f>
        <v>15</v>
      </c>
      <c r="I75" s="65"/>
      <c r="J75" s="337"/>
      <c r="K75" s="64"/>
      <c r="L75" s="64"/>
    </row>
    <row r="76" spans="1:12" ht="15.75">
      <c r="A76" s="13" t="s">
        <v>99</v>
      </c>
      <c r="B76" s="13">
        <v>11</v>
      </c>
      <c r="C76" s="19"/>
      <c r="D76" s="16"/>
      <c r="E76" s="19"/>
      <c r="F76" s="14"/>
      <c r="G76" s="53"/>
      <c r="H76" s="54"/>
      <c r="I76" s="53"/>
      <c r="J76" s="63"/>
      <c r="K76" s="64"/>
      <c r="L76" s="64"/>
    </row>
    <row r="77" spans="1:12" ht="15.75">
      <c r="A77" s="13" t="s">
        <v>100</v>
      </c>
      <c r="B77" s="13">
        <v>1</v>
      </c>
      <c r="C77" s="47" t="s">
        <v>111</v>
      </c>
      <c r="D77" s="16"/>
      <c r="E77" s="19"/>
      <c r="F77" s="14"/>
      <c r="G77" s="53"/>
      <c r="H77" s="54"/>
      <c r="I77" s="53"/>
      <c r="J77" s="63"/>
      <c r="K77" s="64"/>
      <c r="L77" s="64"/>
    </row>
    <row r="78" spans="1:12" ht="15.75">
      <c r="A78" s="13" t="s">
        <v>100</v>
      </c>
      <c r="B78" s="13">
        <v>2</v>
      </c>
      <c r="C78" s="19" t="s">
        <v>115</v>
      </c>
      <c r="D78" s="266" t="s">
        <v>56</v>
      </c>
      <c r="E78" s="272"/>
      <c r="F78" s="279">
        <v>1</v>
      </c>
      <c r="G78" s="274">
        <v>15</v>
      </c>
      <c r="H78" s="275">
        <f>F78*G78</f>
        <v>15</v>
      </c>
      <c r="I78" s="12"/>
      <c r="J78" s="297"/>
      <c r="K78" s="64"/>
      <c r="L78" s="64"/>
    </row>
    <row r="79" spans="1:12" ht="15.75">
      <c r="A79" s="13" t="s">
        <v>100</v>
      </c>
      <c r="B79" s="13">
        <v>3</v>
      </c>
      <c r="C79" s="19" t="s">
        <v>116</v>
      </c>
      <c r="D79" s="266" t="s">
        <v>56</v>
      </c>
      <c r="E79" s="272"/>
      <c r="F79" s="279">
        <v>1</v>
      </c>
      <c r="G79" s="274">
        <v>15</v>
      </c>
      <c r="H79" s="275">
        <f>F79*G79</f>
        <v>15</v>
      </c>
      <c r="I79" s="12"/>
      <c r="J79" s="337"/>
      <c r="K79" s="64"/>
      <c r="L79" s="64"/>
    </row>
    <row r="80" spans="1:12" ht="15.75">
      <c r="A80" s="13" t="s">
        <v>100</v>
      </c>
      <c r="B80" s="13">
        <v>4</v>
      </c>
      <c r="C80" s="19" t="s">
        <v>115</v>
      </c>
      <c r="D80" s="266" t="s">
        <v>57</v>
      </c>
      <c r="E80" s="272"/>
      <c r="F80" s="279">
        <v>1</v>
      </c>
      <c r="G80" s="274">
        <v>15</v>
      </c>
      <c r="H80" s="275">
        <f>F80*G80</f>
        <v>15</v>
      </c>
      <c r="I80" s="12"/>
      <c r="J80" s="85"/>
      <c r="K80" s="64"/>
      <c r="L80" s="64"/>
    </row>
    <row r="81" spans="1:12" ht="15.75">
      <c r="A81" s="13" t="s">
        <v>100</v>
      </c>
      <c r="B81" s="13">
        <v>5</v>
      </c>
      <c r="C81" s="19" t="s">
        <v>116</v>
      </c>
      <c r="D81" s="266" t="s">
        <v>57</v>
      </c>
      <c r="E81" s="272"/>
      <c r="F81" s="279">
        <v>1</v>
      </c>
      <c r="G81" s="274">
        <v>15</v>
      </c>
      <c r="H81" s="275">
        <f>F81*G81</f>
        <v>15</v>
      </c>
      <c r="I81" s="81"/>
      <c r="J81" s="337"/>
      <c r="K81" s="64"/>
      <c r="L81" s="64"/>
    </row>
    <row r="82" spans="1:12" ht="15.75">
      <c r="A82" s="13" t="s">
        <v>98</v>
      </c>
      <c r="B82" s="13">
        <v>1</v>
      </c>
      <c r="C82" s="47" t="s">
        <v>81</v>
      </c>
      <c r="D82" s="48"/>
      <c r="E82" s="47"/>
      <c r="F82" s="14"/>
      <c r="G82" s="14"/>
      <c r="H82" s="19"/>
      <c r="I82" s="48"/>
      <c r="J82" s="50"/>
      <c r="K82" s="50"/>
      <c r="L82" s="50"/>
    </row>
    <row r="83" spans="1:12" ht="15.75">
      <c r="A83" s="13" t="s">
        <v>98</v>
      </c>
      <c r="B83" s="13">
        <v>2</v>
      </c>
      <c r="C83" s="19" t="s">
        <v>91</v>
      </c>
      <c r="D83" s="266" t="s">
        <v>56</v>
      </c>
      <c r="E83" s="272"/>
      <c r="F83" s="273">
        <v>2</v>
      </c>
      <c r="G83" s="274">
        <v>15</v>
      </c>
      <c r="H83" s="275">
        <f aca="true" t="shared" si="3" ref="H83:H97">F83*G83</f>
        <v>30</v>
      </c>
      <c r="J83" s="337"/>
      <c r="K83" s="337"/>
      <c r="L83" s="16"/>
    </row>
    <row r="84" spans="1:12" ht="15.75">
      <c r="A84" s="13" t="s">
        <v>98</v>
      </c>
      <c r="B84" s="13">
        <v>3</v>
      </c>
      <c r="C84" s="19" t="str">
        <f>C83</f>
        <v>Doubles</v>
      </c>
      <c r="D84" s="266" t="s">
        <v>57</v>
      </c>
      <c r="E84" s="272"/>
      <c r="F84" s="273">
        <v>2</v>
      </c>
      <c r="G84" s="274">
        <v>15</v>
      </c>
      <c r="H84" s="275">
        <f t="shared" si="3"/>
        <v>30</v>
      </c>
      <c r="J84" s="337"/>
      <c r="K84" s="337"/>
      <c r="L84" s="16"/>
    </row>
    <row r="85" spans="1:12" ht="15.75">
      <c r="A85" s="13" t="s">
        <v>98</v>
      </c>
      <c r="B85" s="13">
        <v>4</v>
      </c>
      <c r="C85" s="19" t="str">
        <f aca="true" t="shared" si="4" ref="C85:C97">C84</f>
        <v>Doubles</v>
      </c>
      <c r="D85" s="266" t="s">
        <v>58</v>
      </c>
      <c r="E85" s="272"/>
      <c r="F85" s="273">
        <v>1</v>
      </c>
      <c r="G85" s="274">
        <v>10</v>
      </c>
      <c r="H85" s="275">
        <f t="shared" si="3"/>
        <v>10</v>
      </c>
      <c r="J85" s="337"/>
      <c r="K85" s="85"/>
      <c r="L85" s="16"/>
    </row>
    <row r="86" spans="1:12" ht="15.75">
      <c r="A86" s="13" t="s">
        <v>98</v>
      </c>
      <c r="B86" s="13">
        <v>5</v>
      </c>
      <c r="C86" s="19" t="str">
        <f t="shared" si="4"/>
        <v>Doubles</v>
      </c>
      <c r="D86" s="266" t="s">
        <v>59</v>
      </c>
      <c r="E86" s="272"/>
      <c r="F86" s="276">
        <v>2</v>
      </c>
      <c r="G86" s="274">
        <v>10</v>
      </c>
      <c r="H86" s="275">
        <f t="shared" si="3"/>
        <v>20</v>
      </c>
      <c r="J86" s="337"/>
      <c r="K86" s="85"/>
      <c r="L86" s="16"/>
    </row>
    <row r="87" spans="1:11" ht="15.75">
      <c r="A87" s="13" t="s">
        <v>98</v>
      </c>
      <c r="B87" s="13">
        <v>6</v>
      </c>
      <c r="C87" s="19" t="str">
        <f t="shared" si="4"/>
        <v>Doubles</v>
      </c>
      <c r="D87" s="266" t="s">
        <v>60</v>
      </c>
      <c r="E87" s="272"/>
      <c r="F87" s="273">
        <v>2</v>
      </c>
      <c r="G87" s="274">
        <v>10</v>
      </c>
      <c r="H87" s="275">
        <f t="shared" si="3"/>
        <v>20</v>
      </c>
      <c r="J87" s="337"/>
      <c r="K87" s="337"/>
    </row>
    <row r="88" spans="1:11" ht="15.75">
      <c r="A88" s="13" t="s">
        <v>98</v>
      </c>
      <c r="B88" s="13">
        <v>7</v>
      </c>
      <c r="C88" s="19" t="str">
        <f t="shared" si="4"/>
        <v>Doubles</v>
      </c>
      <c r="D88" s="266" t="s">
        <v>61</v>
      </c>
      <c r="E88" s="272"/>
      <c r="F88" s="273">
        <v>2</v>
      </c>
      <c r="G88" s="274">
        <v>5</v>
      </c>
      <c r="H88" s="275">
        <f t="shared" si="3"/>
        <v>10</v>
      </c>
      <c r="J88" s="337"/>
      <c r="K88" s="85"/>
    </row>
    <row r="89" spans="1:11" ht="15.75">
      <c r="A89" s="13" t="s">
        <v>98</v>
      </c>
      <c r="B89" s="13">
        <v>8</v>
      </c>
      <c r="C89" s="19" t="str">
        <f t="shared" si="4"/>
        <v>Doubles</v>
      </c>
      <c r="D89" s="266" t="s">
        <v>62</v>
      </c>
      <c r="E89" s="272"/>
      <c r="F89" s="273">
        <v>2</v>
      </c>
      <c r="G89" s="274">
        <v>5</v>
      </c>
      <c r="H89" s="275">
        <f t="shared" si="3"/>
        <v>10</v>
      </c>
      <c r="J89" s="85"/>
      <c r="K89" s="337"/>
    </row>
    <row r="90" spans="1:11" ht="15.75">
      <c r="A90" s="13" t="s">
        <v>98</v>
      </c>
      <c r="B90" s="13">
        <v>9</v>
      </c>
      <c r="C90" s="19" t="str">
        <f t="shared" si="4"/>
        <v>Doubles</v>
      </c>
      <c r="D90" s="266" t="s">
        <v>63</v>
      </c>
      <c r="E90" s="272"/>
      <c r="F90" s="273">
        <v>2</v>
      </c>
      <c r="G90" s="274">
        <v>5</v>
      </c>
      <c r="H90" s="275">
        <f t="shared" si="3"/>
        <v>10</v>
      </c>
      <c r="J90" s="337"/>
      <c r="K90" s="337"/>
    </row>
    <row r="91" spans="1:11" ht="15.75">
      <c r="A91" s="13" t="s">
        <v>98</v>
      </c>
      <c r="B91" s="13">
        <v>10</v>
      </c>
      <c r="C91" s="19" t="str">
        <f t="shared" si="4"/>
        <v>Doubles</v>
      </c>
      <c r="D91" s="266" t="s">
        <v>64</v>
      </c>
      <c r="E91" s="272"/>
      <c r="F91" s="273">
        <v>2</v>
      </c>
      <c r="G91" s="274">
        <v>5</v>
      </c>
      <c r="H91" s="275">
        <f t="shared" si="3"/>
        <v>10</v>
      </c>
      <c r="J91" s="297"/>
      <c r="K91" s="85"/>
    </row>
    <row r="92" spans="1:11" ht="15.75">
      <c r="A92" s="13" t="s">
        <v>98</v>
      </c>
      <c r="B92" s="13">
        <v>11</v>
      </c>
      <c r="C92" s="19" t="str">
        <f t="shared" si="4"/>
        <v>Doubles</v>
      </c>
      <c r="D92" s="266" t="s">
        <v>65</v>
      </c>
      <c r="E92" s="272"/>
      <c r="F92" s="273">
        <v>1</v>
      </c>
      <c r="G92" s="277">
        <v>5</v>
      </c>
      <c r="H92" s="275">
        <f t="shared" si="3"/>
        <v>5</v>
      </c>
      <c r="J92" s="337"/>
      <c r="K92" s="337"/>
    </row>
    <row r="93" spans="1:11" ht="15.75">
      <c r="A93" s="13" t="s">
        <v>98</v>
      </c>
      <c r="B93" s="13">
        <v>12</v>
      </c>
      <c r="C93" s="19" t="str">
        <f t="shared" si="4"/>
        <v>Doubles</v>
      </c>
      <c r="D93" s="266" t="s">
        <v>66</v>
      </c>
      <c r="E93" s="272"/>
      <c r="F93" s="273">
        <v>0</v>
      </c>
      <c r="G93" s="277">
        <v>5</v>
      </c>
      <c r="H93" s="275">
        <f t="shared" si="3"/>
        <v>0</v>
      </c>
      <c r="J93" s="337"/>
      <c r="K93" s="337"/>
    </row>
    <row r="94" spans="1:11" ht="15.75">
      <c r="A94" s="13" t="s">
        <v>98</v>
      </c>
      <c r="B94" s="13">
        <v>13</v>
      </c>
      <c r="C94" s="19" t="str">
        <f t="shared" si="4"/>
        <v>Doubles</v>
      </c>
      <c r="D94" s="266" t="s">
        <v>67</v>
      </c>
      <c r="E94" s="272"/>
      <c r="F94" s="273">
        <v>0</v>
      </c>
      <c r="G94" s="277">
        <v>5</v>
      </c>
      <c r="H94" s="275">
        <f t="shared" si="3"/>
        <v>0</v>
      </c>
      <c r="J94" s="297"/>
      <c r="K94" s="337"/>
    </row>
    <row r="95" spans="1:12" ht="15.75">
      <c r="A95" s="13" t="s">
        <v>98</v>
      </c>
      <c r="B95" s="13">
        <v>14</v>
      </c>
      <c r="C95" s="19" t="str">
        <f t="shared" si="4"/>
        <v>Doubles</v>
      </c>
      <c r="D95" s="266" t="s">
        <v>82</v>
      </c>
      <c r="E95" s="278"/>
      <c r="F95" s="273">
        <v>0</v>
      </c>
      <c r="G95" s="277">
        <v>5</v>
      </c>
      <c r="H95" s="275">
        <f t="shared" si="3"/>
        <v>0</v>
      </c>
      <c r="J95" s="337"/>
      <c r="K95" s="337"/>
      <c r="L95" s="85"/>
    </row>
    <row r="96" spans="1:12" ht="15.75">
      <c r="A96" s="13" t="s">
        <v>98</v>
      </c>
      <c r="B96" s="13">
        <v>15</v>
      </c>
      <c r="C96" s="19" t="str">
        <f t="shared" si="4"/>
        <v>Doubles</v>
      </c>
      <c r="D96" s="266" t="s">
        <v>83</v>
      </c>
      <c r="E96" s="278"/>
      <c r="F96" s="273">
        <v>0</v>
      </c>
      <c r="G96" s="277">
        <v>5</v>
      </c>
      <c r="H96" s="275">
        <f t="shared" si="3"/>
        <v>0</v>
      </c>
      <c r="J96" s="85"/>
      <c r="K96" s="85"/>
      <c r="L96" s="13"/>
    </row>
    <row r="97" spans="1:12" ht="15.75">
      <c r="A97" s="13" t="s">
        <v>98</v>
      </c>
      <c r="B97" s="13">
        <v>16</v>
      </c>
      <c r="C97" s="19" t="str">
        <f t="shared" si="4"/>
        <v>Doubles</v>
      </c>
      <c r="D97" s="266" t="s">
        <v>84</v>
      </c>
      <c r="E97" s="278"/>
      <c r="F97" s="273">
        <v>0</v>
      </c>
      <c r="G97" s="277">
        <v>5</v>
      </c>
      <c r="H97" s="275">
        <f t="shared" si="3"/>
        <v>0</v>
      </c>
      <c r="J97" s="85"/>
      <c r="K97" s="85"/>
      <c r="L97" s="66"/>
    </row>
    <row r="98" spans="1:12" ht="16.5" thickBot="1">
      <c r="A98" s="288" t="s">
        <v>98</v>
      </c>
      <c r="B98" s="288">
        <v>17</v>
      </c>
      <c r="C98" s="289"/>
      <c r="D98" s="290"/>
      <c r="E98" s="291"/>
      <c r="F98" s="292"/>
      <c r="G98" s="293"/>
      <c r="H98" s="294"/>
      <c r="I98" s="295"/>
      <c r="J98" s="296"/>
      <c r="K98" s="296"/>
      <c r="L98" s="296"/>
    </row>
    <row r="99" spans="1:12" ht="16.5" thickTop="1">
      <c r="A99" s="13" t="s">
        <v>188</v>
      </c>
      <c r="B99" s="13">
        <v>1</v>
      </c>
      <c r="C99" s="19"/>
      <c r="D99" s="266"/>
      <c r="E99" s="278"/>
      <c r="F99" s="273"/>
      <c r="G99" s="277"/>
      <c r="H99" s="275"/>
      <c r="I99" s="56"/>
      <c r="J99" s="66"/>
      <c r="K99" s="66"/>
      <c r="L99" s="66"/>
    </row>
    <row r="100" spans="1:12" ht="15.75">
      <c r="A100" s="13" t="s">
        <v>188</v>
      </c>
      <c r="B100" s="13">
        <v>2</v>
      </c>
      <c r="C100" s="19"/>
      <c r="D100" s="266"/>
      <c r="E100" s="278"/>
      <c r="F100" s="273"/>
      <c r="G100" s="277"/>
      <c r="H100" s="275"/>
      <c r="I100" s="56"/>
      <c r="J100" s="66"/>
      <c r="K100" s="66"/>
      <c r="L100" s="66"/>
    </row>
    <row r="101" spans="1:12" ht="15.75">
      <c r="A101" s="13" t="s">
        <v>188</v>
      </c>
      <c r="B101" s="13">
        <v>3</v>
      </c>
      <c r="C101" s="19"/>
      <c r="D101" s="266"/>
      <c r="E101" s="278"/>
      <c r="F101" s="273"/>
      <c r="G101" s="277"/>
      <c r="H101" s="275"/>
      <c r="I101" s="56"/>
      <c r="J101" s="66"/>
      <c r="K101" s="66"/>
      <c r="L101" s="66"/>
    </row>
    <row r="102" spans="1:12" ht="16.5" thickBot="1">
      <c r="A102" s="288" t="s">
        <v>188</v>
      </c>
      <c r="B102" s="288">
        <v>4</v>
      </c>
      <c r="C102" s="289"/>
      <c r="D102" s="290"/>
      <c r="E102" s="291"/>
      <c r="F102" s="292"/>
      <c r="G102" s="293"/>
      <c r="H102" s="294"/>
      <c r="I102" s="295"/>
      <c r="J102" s="296"/>
      <c r="K102" s="296"/>
      <c r="L102" s="296"/>
    </row>
    <row r="103" spans="1:12" ht="16.5" thickTop="1">
      <c r="A103" s="13" t="s">
        <v>109</v>
      </c>
      <c r="B103" s="13">
        <v>1</v>
      </c>
      <c r="C103" s="19"/>
      <c r="D103" s="16"/>
      <c r="E103" s="19"/>
      <c r="F103" s="14"/>
      <c r="G103" s="53"/>
      <c r="H103" s="54"/>
      <c r="I103" s="53"/>
      <c r="J103" s="63"/>
      <c r="K103" s="64"/>
      <c r="L103" s="64"/>
    </row>
    <row r="104" spans="1:12" ht="15.75">
      <c r="A104" s="13" t="s">
        <v>109</v>
      </c>
      <c r="B104" s="13">
        <v>2</v>
      </c>
      <c r="C104" s="19" t="s">
        <v>77</v>
      </c>
      <c r="D104" s="16"/>
      <c r="E104" s="19"/>
      <c r="F104" s="52"/>
      <c r="G104" s="14"/>
      <c r="H104" s="388">
        <f>SUM(H22:H103)</f>
        <v>1985</v>
      </c>
      <c r="I104" s="67"/>
      <c r="J104" s="68"/>
      <c r="K104" s="68"/>
      <c r="L104" s="68"/>
    </row>
    <row r="105" spans="1:12" ht="16.5" thickBot="1">
      <c r="A105" s="13" t="s">
        <v>109</v>
      </c>
      <c r="B105" s="13">
        <v>3</v>
      </c>
      <c r="C105" s="289" t="s">
        <v>39</v>
      </c>
      <c r="D105" s="69"/>
      <c r="E105" s="70"/>
      <c r="F105" s="69"/>
      <c r="G105" s="71"/>
      <c r="H105" s="72">
        <f>H19-H104</f>
        <v>12.139999999999873</v>
      </c>
      <c r="I105" s="73"/>
      <c r="J105" s="74"/>
      <c r="K105" s="74"/>
      <c r="L105" s="74"/>
    </row>
    <row r="106" spans="1:12" ht="16.5" thickTop="1">
      <c r="A106" s="13" t="s">
        <v>109</v>
      </c>
      <c r="B106" s="13">
        <v>4</v>
      </c>
      <c r="C106" s="19"/>
      <c r="D106" s="14"/>
      <c r="E106" s="14"/>
      <c r="F106" s="52"/>
      <c r="G106" s="14" t="s">
        <v>79</v>
      </c>
      <c r="H106" s="388">
        <f>H104</f>
        <v>1985</v>
      </c>
      <c r="I106" s="53"/>
      <c r="J106" s="63"/>
      <c r="K106" s="63"/>
      <c r="L106" s="63"/>
    </row>
    <row r="107" spans="1:12" ht="15.75">
      <c r="A107" s="13" t="s">
        <v>109</v>
      </c>
      <c r="B107" s="13">
        <v>5</v>
      </c>
      <c r="C107" s="75"/>
      <c r="D107" s="16"/>
      <c r="E107" s="16"/>
      <c r="F107" s="16"/>
      <c r="G107" s="16" t="s">
        <v>78</v>
      </c>
      <c r="H107" s="389"/>
      <c r="I107" s="76"/>
      <c r="J107" s="77"/>
      <c r="K107" s="77"/>
      <c r="L107" s="77"/>
    </row>
    <row r="108" spans="1:12" ht="15.75">
      <c r="A108" s="13" t="s">
        <v>109</v>
      </c>
      <c r="B108" s="13">
        <v>7</v>
      </c>
      <c r="C108" s="16"/>
      <c r="D108" s="16"/>
      <c r="E108" s="16"/>
      <c r="F108" s="78"/>
      <c r="G108" s="16"/>
      <c r="H108" s="390">
        <f>H106</f>
        <v>1985</v>
      </c>
      <c r="I108" s="26"/>
      <c r="J108" s="27"/>
      <c r="K108" s="27"/>
      <c r="L108" s="27"/>
    </row>
    <row r="109" spans="1:12" ht="15.75">
      <c r="A109" s="13" t="s">
        <v>109</v>
      </c>
      <c r="B109" s="13">
        <v>8</v>
      </c>
      <c r="C109" s="16"/>
      <c r="D109" s="16"/>
      <c r="E109" s="16"/>
      <c r="F109" s="78"/>
      <c r="G109" s="16" t="s">
        <v>85</v>
      </c>
      <c r="H109" s="357">
        <f>H4</f>
        <v>21</v>
      </c>
      <c r="I109" s="16"/>
      <c r="J109" s="17"/>
      <c r="K109" s="17"/>
      <c r="L109" s="17"/>
    </row>
    <row r="110" spans="1:12" ht="15.75">
      <c r="A110" s="13" t="s">
        <v>109</v>
      </c>
      <c r="B110" s="13">
        <v>9</v>
      </c>
      <c r="C110" s="16"/>
      <c r="D110" s="16"/>
      <c r="E110" s="16"/>
      <c r="F110" s="16"/>
      <c r="G110" s="16"/>
      <c r="H110" s="391">
        <f>H108/H109</f>
        <v>94.52380952380952</v>
      </c>
      <c r="I110" s="16" t="s">
        <v>86</v>
      </c>
      <c r="J110" s="79"/>
      <c r="K110" s="79"/>
      <c r="L110" s="79"/>
    </row>
    <row r="111" spans="3:12" ht="15">
      <c r="C111" s="4"/>
      <c r="D111" s="4"/>
      <c r="E111" s="8"/>
      <c r="F111" s="4"/>
      <c r="G111" s="4"/>
      <c r="H111" s="4"/>
      <c r="I111" s="7"/>
      <c r="J111" s="10"/>
      <c r="K111" s="10"/>
      <c r="L111" s="10"/>
    </row>
    <row r="112" spans="3:12" ht="15">
      <c r="C112" s="4"/>
      <c r="D112" s="4"/>
      <c r="E112" s="8"/>
      <c r="F112" s="4"/>
      <c r="G112" s="4"/>
      <c r="H112" s="4"/>
      <c r="I112" s="7"/>
      <c r="J112" s="10"/>
      <c r="K112" s="10"/>
      <c r="L112" s="10"/>
    </row>
    <row r="113" spans="3:12" ht="15">
      <c r="C113" s="4"/>
      <c r="D113" s="4"/>
      <c r="E113" s="8"/>
      <c r="F113" s="4"/>
      <c r="G113" s="4"/>
      <c r="H113" s="4"/>
      <c r="I113" s="7"/>
      <c r="J113" s="10"/>
      <c r="K113" s="10"/>
      <c r="L113" s="10"/>
    </row>
    <row r="114" spans="3:12" ht="15">
      <c r="C114" s="4"/>
      <c r="D114" s="4"/>
      <c r="E114" s="8"/>
      <c r="F114" s="4"/>
      <c r="G114" s="4"/>
      <c r="H114" s="4"/>
      <c r="I114" s="7"/>
      <c r="J114" s="10"/>
      <c r="K114" s="10"/>
      <c r="L114" s="10"/>
    </row>
    <row r="115" spans="3:12" ht="15">
      <c r="C115" s="4"/>
      <c r="D115" s="4"/>
      <c r="E115" s="8"/>
      <c r="F115" s="4"/>
      <c r="G115" s="4"/>
      <c r="H115" s="4"/>
      <c r="I115" s="7"/>
      <c r="J115" s="10"/>
      <c r="K115" s="10"/>
      <c r="L115" s="10"/>
    </row>
    <row r="116" spans="3:12" ht="15">
      <c r="C116" s="4"/>
      <c r="D116" s="4"/>
      <c r="E116" s="8"/>
      <c r="F116" s="4"/>
      <c r="G116" s="4"/>
      <c r="H116" s="4"/>
      <c r="I116" s="7"/>
      <c r="J116" s="10"/>
      <c r="K116" s="10"/>
      <c r="L116" s="10"/>
    </row>
    <row r="117" spans="3:12" ht="15">
      <c r="C117" s="4"/>
      <c r="D117" s="4"/>
      <c r="E117" s="8"/>
      <c r="F117" s="4"/>
      <c r="G117" s="4"/>
      <c r="H117" s="4"/>
      <c r="I117" s="7"/>
      <c r="J117" s="10"/>
      <c r="K117" s="10"/>
      <c r="L117" s="10"/>
    </row>
    <row r="118" spans="3:12" ht="15">
      <c r="C118" s="4"/>
      <c r="D118" s="4"/>
      <c r="E118" s="8"/>
      <c r="F118" s="4"/>
      <c r="G118" s="4"/>
      <c r="H118" s="4"/>
      <c r="I118" s="7"/>
      <c r="J118" s="10"/>
      <c r="K118" s="10"/>
      <c r="L118" s="10"/>
    </row>
    <row r="119" spans="3:12" ht="15">
      <c r="C119" s="4"/>
      <c r="D119" s="4"/>
      <c r="E119" s="8"/>
      <c r="F119" s="4"/>
      <c r="G119" s="4"/>
      <c r="H119" s="4"/>
      <c r="I119" s="7"/>
      <c r="J119" s="10"/>
      <c r="K119" s="10"/>
      <c r="L119" s="10"/>
    </row>
    <row r="120" spans="3:12" ht="15">
      <c r="C120" s="4"/>
      <c r="D120" s="4"/>
      <c r="E120" s="8"/>
      <c r="F120" s="4"/>
      <c r="G120" s="4"/>
      <c r="H120" s="4"/>
      <c r="I120" s="7"/>
      <c r="J120" s="10"/>
      <c r="K120" s="10"/>
      <c r="L120" s="10"/>
    </row>
    <row r="121" spans="3:12" ht="15">
      <c r="C121" s="4"/>
      <c r="D121" s="4"/>
      <c r="E121" s="8"/>
      <c r="F121" s="4"/>
      <c r="G121" s="4"/>
      <c r="H121" s="4"/>
      <c r="I121" s="7"/>
      <c r="J121" s="10"/>
      <c r="K121" s="10"/>
      <c r="L121" s="10"/>
    </row>
    <row r="122" spans="3:12" ht="15">
      <c r="C122" s="4"/>
      <c r="D122" s="4"/>
      <c r="E122" s="8"/>
      <c r="F122" s="4"/>
      <c r="G122" s="4"/>
      <c r="H122" s="4"/>
      <c r="I122" s="7"/>
      <c r="J122" s="10"/>
      <c r="K122" s="10"/>
      <c r="L122" s="10"/>
    </row>
    <row r="123" spans="3:12" ht="15">
      <c r="C123" s="4"/>
      <c r="D123" s="4"/>
      <c r="E123" s="8"/>
      <c r="F123" s="4"/>
      <c r="G123" s="4"/>
      <c r="H123" s="4"/>
      <c r="I123" s="7"/>
      <c r="J123" s="10"/>
      <c r="K123" s="10"/>
      <c r="L123" s="10"/>
    </row>
    <row r="124" spans="3:12" ht="15">
      <c r="C124" s="4"/>
      <c r="D124" s="4"/>
      <c r="E124" s="8"/>
      <c r="F124" s="4"/>
      <c r="G124" s="4"/>
      <c r="H124" s="4"/>
      <c r="I124" s="7"/>
      <c r="J124" s="10"/>
      <c r="K124" s="10"/>
      <c r="L124" s="10"/>
    </row>
    <row r="125" spans="3:12" ht="15">
      <c r="C125" s="4"/>
      <c r="D125" s="4"/>
      <c r="E125" s="8"/>
      <c r="F125" s="4"/>
      <c r="G125" s="4"/>
      <c r="H125" s="4"/>
      <c r="I125" s="7"/>
      <c r="J125" s="10"/>
      <c r="K125" s="10"/>
      <c r="L125" s="10"/>
    </row>
    <row r="126" spans="3:12" ht="15">
      <c r="C126" s="4"/>
      <c r="D126" s="4"/>
      <c r="E126" s="8"/>
      <c r="F126" s="4"/>
      <c r="G126" s="4"/>
      <c r="H126" s="4"/>
      <c r="I126" s="7"/>
      <c r="J126" s="10"/>
      <c r="K126" s="10"/>
      <c r="L126" s="10"/>
    </row>
    <row r="127" spans="3:12" ht="15">
      <c r="C127" s="4"/>
      <c r="D127" s="4"/>
      <c r="E127" s="8"/>
      <c r="F127" s="4"/>
      <c r="G127" s="4"/>
      <c r="H127" s="4"/>
      <c r="I127" s="7"/>
      <c r="J127" s="10"/>
      <c r="K127" s="10"/>
      <c r="L127" s="10"/>
    </row>
    <row r="128" spans="3:12" ht="15">
      <c r="C128" s="4"/>
      <c r="D128" s="4"/>
      <c r="E128" s="8"/>
      <c r="F128" s="4"/>
      <c r="G128" s="4"/>
      <c r="H128" s="4"/>
      <c r="I128" s="7"/>
      <c r="J128" s="10"/>
      <c r="K128" s="10"/>
      <c r="L128" s="10"/>
    </row>
    <row r="129" spans="3:12" ht="15">
      <c r="C129" s="4"/>
      <c r="D129" s="4"/>
      <c r="E129" s="8"/>
      <c r="F129" s="4"/>
      <c r="G129" s="4"/>
      <c r="H129" s="4"/>
      <c r="I129" s="7"/>
      <c r="J129" s="10"/>
      <c r="K129" s="10"/>
      <c r="L129" s="10"/>
    </row>
    <row r="130" spans="3:12" ht="15">
      <c r="C130" s="4"/>
      <c r="D130" s="4"/>
      <c r="E130" s="8"/>
      <c r="F130" s="4"/>
      <c r="G130" s="4"/>
      <c r="H130" s="4"/>
      <c r="I130" s="7"/>
      <c r="J130" s="10"/>
      <c r="K130" s="10"/>
      <c r="L130" s="10"/>
    </row>
    <row r="131" spans="3:12" ht="15">
      <c r="C131" s="4"/>
      <c r="D131" s="4"/>
      <c r="E131" s="8"/>
      <c r="F131" s="4"/>
      <c r="G131" s="4"/>
      <c r="H131" s="4"/>
      <c r="I131" s="7"/>
      <c r="J131" s="10"/>
      <c r="K131" s="10"/>
      <c r="L131" s="10"/>
    </row>
    <row r="132" spans="3:12" ht="15">
      <c r="C132" s="4"/>
      <c r="D132" s="4"/>
      <c r="E132" s="8"/>
      <c r="F132" s="4"/>
      <c r="G132" s="4"/>
      <c r="H132" s="4"/>
      <c r="I132" s="7"/>
      <c r="J132" s="10"/>
      <c r="K132" s="10"/>
      <c r="L132" s="10"/>
    </row>
    <row r="133" spans="3:12" ht="15">
      <c r="C133" s="4"/>
      <c r="D133" s="4"/>
      <c r="E133" s="8"/>
      <c r="F133" s="4"/>
      <c r="G133" s="4"/>
      <c r="H133" s="4"/>
      <c r="I133" s="7"/>
      <c r="J133" s="10"/>
      <c r="K133" s="10"/>
      <c r="L133" s="10"/>
    </row>
    <row r="134" spans="3:12" ht="15">
      <c r="C134" s="4"/>
      <c r="D134" s="4"/>
      <c r="E134" s="8"/>
      <c r="F134" s="4"/>
      <c r="G134" s="4"/>
      <c r="H134" s="4"/>
      <c r="I134" s="7"/>
      <c r="J134" s="10"/>
      <c r="K134" s="10"/>
      <c r="L134" s="10"/>
    </row>
    <row r="135" spans="3:12" ht="15">
      <c r="C135" s="4"/>
      <c r="D135" s="4"/>
      <c r="E135" s="8"/>
      <c r="F135" s="4"/>
      <c r="G135" s="4"/>
      <c r="H135" s="4"/>
      <c r="I135" s="7"/>
      <c r="J135" s="10"/>
      <c r="K135" s="10"/>
      <c r="L135" s="10"/>
    </row>
    <row r="136" spans="3:12" ht="15">
      <c r="C136" s="4"/>
      <c r="D136" s="4"/>
      <c r="E136" s="8"/>
      <c r="F136" s="4"/>
      <c r="G136" s="4"/>
      <c r="H136" s="4"/>
      <c r="I136" s="7"/>
      <c r="J136" s="10"/>
      <c r="K136" s="10"/>
      <c r="L136" s="10"/>
    </row>
    <row r="137" spans="3:12" ht="15">
      <c r="C137" s="4"/>
      <c r="D137" s="4"/>
      <c r="E137" s="8"/>
      <c r="F137" s="4"/>
      <c r="G137" s="4"/>
      <c r="H137" s="4"/>
      <c r="I137" s="7"/>
      <c r="J137" s="10"/>
      <c r="K137" s="10"/>
      <c r="L137" s="10"/>
    </row>
    <row r="138" spans="3:12" ht="15">
      <c r="C138" s="4"/>
      <c r="D138" s="4"/>
      <c r="E138" s="8"/>
      <c r="F138" s="4"/>
      <c r="G138" s="4"/>
      <c r="H138" s="4"/>
      <c r="I138" s="7"/>
      <c r="J138" s="10"/>
      <c r="K138" s="10"/>
      <c r="L138" s="10"/>
    </row>
    <row r="139" spans="3:12" ht="15">
      <c r="C139" s="4"/>
      <c r="D139" s="4"/>
      <c r="E139" s="8"/>
      <c r="F139" s="4"/>
      <c r="G139" s="4"/>
      <c r="H139" s="4"/>
      <c r="I139" s="7"/>
      <c r="J139" s="10"/>
      <c r="K139" s="10"/>
      <c r="L139" s="10"/>
    </row>
    <row r="140" spans="3:12" ht="15">
      <c r="C140" s="4"/>
      <c r="D140" s="4"/>
      <c r="E140" s="8"/>
      <c r="F140" s="4"/>
      <c r="G140" s="4"/>
      <c r="H140" s="4"/>
      <c r="I140" s="7"/>
      <c r="J140" s="10"/>
      <c r="K140" s="10"/>
      <c r="L140" s="10"/>
    </row>
    <row r="141" spans="3:12" ht="15">
      <c r="C141" s="4"/>
      <c r="D141" s="4"/>
      <c r="E141" s="8"/>
      <c r="F141" s="4"/>
      <c r="G141" s="4"/>
      <c r="H141" s="4"/>
      <c r="I141" s="7"/>
      <c r="J141" s="10"/>
      <c r="K141" s="10"/>
      <c r="L141" s="10"/>
    </row>
    <row r="142" spans="3:12" ht="15">
      <c r="C142" s="4"/>
      <c r="D142" s="4"/>
      <c r="E142" s="8"/>
      <c r="F142" s="4"/>
      <c r="G142" s="4"/>
      <c r="H142" s="4"/>
      <c r="I142" s="7"/>
      <c r="J142" s="10"/>
      <c r="K142" s="10"/>
      <c r="L142" s="10"/>
    </row>
    <row r="143" spans="3:12" ht="15">
      <c r="C143" s="4"/>
      <c r="D143" s="4"/>
      <c r="E143" s="8"/>
      <c r="F143" s="4"/>
      <c r="G143" s="4"/>
      <c r="H143" s="4"/>
      <c r="I143" s="7"/>
      <c r="J143" s="10"/>
      <c r="K143" s="10"/>
      <c r="L143" s="10"/>
    </row>
    <row r="144" spans="3:12" ht="15">
      <c r="C144" s="4"/>
      <c r="D144" s="4"/>
      <c r="E144" s="8"/>
      <c r="F144" s="4"/>
      <c r="G144" s="4"/>
      <c r="H144" s="4"/>
      <c r="I144" s="7"/>
      <c r="J144" s="10"/>
      <c r="K144" s="10"/>
      <c r="L144" s="10"/>
    </row>
    <row r="145" spans="3:12" ht="15">
      <c r="C145" s="4"/>
      <c r="D145" s="4"/>
      <c r="E145" s="8"/>
      <c r="F145" s="4"/>
      <c r="G145" s="4"/>
      <c r="H145" s="4"/>
      <c r="I145" s="7"/>
      <c r="J145" s="10"/>
      <c r="K145" s="10"/>
      <c r="L145" s="10"/>
    </row>
    <row r="146" spans="3:12" ht="15">
      <c r="C146" s="4"/>
      <c r="D146" s="4"/>
      <c r="E146" s="8"/>
      <c r="F146" s="4"/>
      <c r="G146" s="4"/>
      <c r="H146" s="4"/>
      <c r="I146" s="7"/>
      <c r="J146" s="10"/>
      <c r="K146" s="10"/>
      <c r="L146" s="10"/>
    </row>
    <row r="147" spans="3:12" ht="15">
      <c r="C147" s="4"/>
      <c r="D147" s="4"/>
      <c r="E147" s="8"/>
      <c r="F147" s="4"/>
      <c r="G147" s="4"/>
      <c r="H147" s="4"/>
      <c r="I147" s="7"/>
      <c r="J147" s="10"/>
      <c r="K147" s="10"/>
      <c r="L147" s="10"/>
    </row>
    <row r="148" spans="3:12" ht="15">
      <c r="C148" s="4"/>
      <c r="D148" s="4"/>
      <c r="E148" s="8"/>
      <c r="F148" s="4"/>
      <c r="G148" s="4"/>
      <c r="H148" s="4"/>
      <c r="I148" s="7"/>
      <c r="J148" s="10"/>
      <c r="K148" s="10"/>
      <c r="L148" s="10"/>
    </row>
    <row r="149" spans="3:12" ht="15">
      <c r="C149" s="4"/>
      <c r="D149" s="4"/>
      <c r="E149" s="8"/>
      <c r="F149" s="4"/>
      <c r="G149" s="4"/>
      <c r="H149" s="4"/>
      <c r="I149" s="7"/>
      <c r="J149" s="10"/>
      <c r="K149" s="10"/>
      <c r="L149" s="10"/>
    </row>
    <row r="150" spans="3:12" ht="15">
      <c r="C150" s="4"/>
      <c r="D150" s="4"/>
      <c r="E150" s="8"/>
      <c r="F150" s="4"/>
      <c r="G150" s="4"/>
      <c r="H150" s="4"/>
      <c r="I150" s="7"/>
      <c r="J150" s="10"/>
      <c r="K150" s="10"/>
      <c r="L150" s="10"/>
    </row>
    <row r="151" spans="3:12" ht="15">
      <c r="C151" s="4"/>
      <c r="D151" s="4"/>
      <c r="E151" s="8"/>
      <c r="F151" s="4"/>
      <c r="G151" s="4"/>
      <c r="H151" s="4"/>
      <c r="I151" s="7"/>
      <c r="J151" s="10"/>
      <c r="K151" s="10"/>
      <c r="L151" s="10"/>
    </row>
    <row r="152" spans="3:12" ht="15">
      <c r="C152" s="4"/>
      <c r="D152" s="4"/>
      <c r="E152" s="8"/>
      <c r="F152" s="4"/>
      <c r="G152" s="4"/>
      <c r="H152" s="4"/>
      <c r="I152" s="7"/>
      <c r="J152" s="10"/>
      <c r="K152" s="10"/>
      <c r="L152" s="10"/>
    </row>
    <row r="153" spans="3:12" ht="15">
      <c r="C153" s="4"/>
      <c r="D153" s="4"/>
      <c r="E153" s="8"/>
      <c r="F153" s="4"/>
      <c r="G153" s="4"/>
      <c r="H153" s="4"/>
      <c r="I153" s="7"/>
      <c r="J153" s="10"/>
      <c r="K153" s="10"/>
      <c r="L153" s="10"/>
    </row>
    <row r="154" spans="3:12" ht="15">
      <c r="C154" s="4"/>
      <c r="D154" s="4"/>
      <c r="E154" s="8"/>
      <c r="F154" s="4"/>
      <c r="G154" s="4"/>
      <c r="H154" s="4"/>
      <c r="I154" s="7"/>
      <c r="J154" s="10"/>
      <c r="K154" s="10"/>
      <c r="L154" s="10"/>
    </row>
    <row r="155" spans="3:12" ht="15">
      <c r="C155" s="4"/>
      <c r="D155" s="4"/>
      <c r="E155" s="8"/>
      <c r="F155" s="4"/>
      <c r="G155" s="4"/>
      <c r="H155" s="4"/>
      <c r="I155" s="7"/>
      <c r="J155" s="10"/>
      <c r="K155" s="10"/>
      <c r="L155" s="10"/>
    </row>
    <row r="156" spans="3:12" ht="15">
      <c r="C156" s="4"/>
      <c r="D156" s="4"/>
      <c r="E156" s="8"/>
      <c r="F156" s="4"/>
      <c r="G156" s="4"/>
      <c r="H156" s="4"/>
      <c r="I156" s="7"/>
      <c r="J156" s="10"/>
      <c r="K156" s="10"/>
      <c r="L156" s="10"/>
    </row>
    <row r="157" spans="3:12" ht="15">
      <c r="C157" s="4"/>
      <c r="D157" s="4"/>
      <c r="E157" s="8"/>
      <c r="F157" s="4"/>
      <c r="G157" s="4"/>
      <c r="H157" s="4"/>
      <c r="I157" s="7"/>
      <c r="J157" s="10"/>
      <c r="K157" s="10"/>
      <c r="L157" s="10"/>
    </row>
    <row r="158" spans="3:12" ht="15">
      <c r="C158" s="4"/>
      <c r="D158" s="4"/>
      <c r="E158" s="8"/>
      <c r="F158" s="4"/>
      <c r="G158" s="4"/>
      <c r="H158" s="4"/>
      <c r="I158" s="7"/>
      <c r="J158" s="10"/>
      <c r="K158" s="10"/>
      <c r="L158" s="10"/>
    </row>
    <row r="159" spans="3:12" ht="15">
      <c r="C159" s="4"/>
      <c r="D159" s="4"/>
      <c r="E159" s="8"/>
      <c r="F159" s="4"/>
      <c r="G159" s="4"/>
      <c r="H159" s="4"/>
      <c r="I159" s="7"/>
      <c r="J159" s="10"/>
      <c r="K159" s="10"/>
      <c r="L159" s="10"/>
    </row>
    <row r="160" spans="3:12" ht="15">
      <c r="C160" s="4"/>
      <c r="D160" s="4"/>
      <c r="E160" s="8"/>
      <c r="F160" s="4"/>
      <c r="G160" s="4"/>
      <c r="H160" s="4"/>
      <c r="I160" s="7"/>
      <c r="J160" s="10"/>
      <c r="K160" s="10"/>
      <c r="L160" s="10"/>
    </row>
    <row r="161" spans="3:12" ht="15">
      <c r="C161" s="4"/>
      <c r="D161" s="4"/>
      <c r="E161" s="8"/>
      <c r="F161" s="4"/>
      <c r="G161" s="4"/>
      <c r="H161" s="4"/>
      <c r="I161" s="7"/>
      <c r="J161" s="10"/>
      <c r="K161" s="10"/>
      <c r="L161" s="10"/>
    </row>
    <row r="162" spans="3:12" ht="15">
      <c r="C162" s="4"/>
      <c r="D162" s="4"/>
      <c r="E162" s="8"/>
      <c r="F162" s="4"/>
      <c r="G162" s="4"/>
      <c r="H162" s="4"/>
      <c r="I162" s="7"/>
      <c r="J162" s="10"/>
      <c r="K162" s="10"/>
      <c r="L162" s="10"/>
    </row>
    <row r="163" spans="3:12" ht="15">
      <c r="C163" s="4"/>
      <c r="D163" s="4"/>
      <c r="E163" s="8"/>
      <c r="F163" s="4"/>
      <c r="G163" s="4"/>
      <c r="H163" s="4"/>
      <c r="I163" s="7"/>
      <c r="J163" s="10"/>
      <c r="K163" s="10"/>
      <c r="L163" s="10"/>
    </row>
    <row r="164" spans="3:12" ht="15">
      <c r="C164" s="4"/>
      <c r="D164" s="4"/>
      <c r="E164" s="8"/>
      <c r="F164" s="4"/>
      <c r="G164" s="4"/>
      <c r="H164" s="4"/>
      <c r="I164" s="7"/>
      <c r="J164" s="10"/>
      <c r="K164" s="10"/>
      <c r="L164" s="10"/>
    </row>
    <row r="165" spans="3:12" ht="15">
      <c r="C165" s="4"/>
      <c r="D165" s="4"/>
      <c r="E165" s="8"/>
      <c r="F165" s="4"/>
      <c r="G165" s="4"/>
      <c r="H165" s="4"/>
      <c r="I165" s="7"/>
      <c r="J165" s="10"/>
      <c r="K165" s="10"/>
      <c r="L165" s="10"/>
    </row>
    <row r="166" spans="3:12" ht="15">
      <c r="C166" s="4"/>
      <c r="D166" s="4"/>
      <c r="E166" s="8"/>
      <c r="F166" s="4"/>
      <c r="G166" s="4"/>
      <c r="H166" s="4"/>
      <c r="I166" s="7"/>
      <c r="J166" s="10"/>
      <c r="K166" s="10"/>
      <c r="L166" s="10"/>
    </row>
    <row r="167" spans="3:12" ht="15">
      <c r="C167" s="4"/>
      <c r="D167" s="4"/>
      <c r="E167" s="8"/>
      <c r="F167" s="4"/>
      <c r="G167" s="4"/>
      <c r="H167" s="4"/>
      <c r="I167" s="7"/>
      <c r="J167" s="10"/>
      <c r="K167" s="10"/>
      <c r="L167" s="10"/>
    </row>
    <row r="168" spans="3:12" ht="15">
      <c r="C168" s="4"/>
      <c r="D168" s="4"/>
      <c r="E168" s="8"/>
      <c r="F168" s="4"/>
      <c r="G168" s="4"/>
      <c r="H168" s="4"/>
      <c r="I168" s="7"/>
      <c r="J168" s="10"/>
      <c r="K168" s="10"/>
      <c r="L168" s="10"/>
    </row>
    <row r="169" spans="3:12" ht="15">
      <c r="C169" s="4"/>
      <c r="D169" s="4"/>
      <c r="E169" s="8"/>
      <c r="F169" s="4"/>
      <c r="G169" s="4"/>
      <c r="H169" s="4"/>
      <c r="I169" s="7"/>
      <c r="J169" s="10"/>
      <c r="K169" s="10"/>
      <c r="L169" s="10"/>
    </row>
    <row r="170" spans="3:12" ht="15">
      <c r="C170" s="4"/>
      <c r="D170" s="4"/>
      <c r="E170" s="8"/>
      <c r="F170" s="4"/>
      <c r="G170" s="4"/>
      <c r="H170" s="4"/>
      <c r="I170" s="7"/>
      <c r="J170" s="10"/>
      <c r="K170" s="10"/>
      <c r="L170" s="10"/>
    </row>
    <row r="171" spans="3:12" ht="15">
      <c r="C171" s="4"/>
      <c r="D171" s="4"/>
      <c r="E171" s="8"/>
      <c r="F171" s="4"/>
      <c r="G171" s="4"/>
      <c r="H171" s="4"/>
      <c r="I171" s="7"/>
      <c r="J171" s="10"/>
      <c r="K171" s="10"/>
      <c r="L171" s="10"/>
    </row>
    <row r="172" spans="3:12" ht="15">
      <c r="C172" s="4"/>
      <c r="D172" s="4"/>
      <c r="E172" s="8"/>
      <c r="F172" s="4"/>
      <c r="G172" s="4"/>
      <c r="H172" s="4"/>
      <c r="I172" s="7"/>
      <c r="J172" s="10"/>
      <c r="K172" s="10"/>
      <c r="L172" s="10"/>
    </row>
    <row r="173" spans="3:12" ht="15">
      <c r="C173" s="4"/>
      <c r="D173" s="4"/>
      <c r="E173" s="8"/>
      <c r="F173" s="4"/>
      <c r="G173" s="4"/>
      <c r="H173" s="4"/>
      <c r="I173" s="7"/>
      <c r="J173" s="10"/>
      <c r="K173" s="10"/>
      <c r="L173" s="10"/>
    </row>
    <row r="174" spans="3:12" ht="15">
      <c r="C174" s="4"/>
      <c r="D174" s="4"/>
      <c r="E174" s="8"/>
      <c r="F174" s="4"/>
      <c r="G174" s="4"/>
      <c r="H174" s="4"/>
      <c r="I174" s="7"/>
      <c r="J174" s="10"/>
      <c r="K174" s="10"/>
      <c r="L174" s="10"/>
    </row>
    <row r="175" spans="3:12" ht="15">
      <c r="C175" s="4"/>
      <c r="D175" s="4"/>
      <c r="E175" s="8"/>
      <c r="F175" s="4"/>
      <c r="G175" s="4"/>
      <c r="H175" s="4"/>
      <c r="I175" s="7"/>
      <c r="J175" s="10"/>
      <c r="K175" s="10"/>
      <c r="L175" s="10"/>
    </row>
    <row r="176" spans="3:12" ht="15">
      <c r="C176" s="4"/>
      <c r="D176" s="4"/>
      <c r="E176" s="8"/>
      <c r="F176" s="4"/>
      <c r="G176" s="4"/>
      <c r="H176" s="4"/>
      <c r="I176" s="7"/>
      <c r="J176" s="10"/>
      <c r="K176" s="10"/>
      <c r="L176" s="10"/>
    </row>
    <row r="177" spans="3:12" ht="15">
      <c r="C177" s="4"/>
      <c r="D177" s="4"/>
      <c r="E177" s="8"/>
      <c r="F177" s="4"/>
      <c r="G177" s="4"/>
      <c r="H177" s="4"/>
      <c r="I177" s="7"/>
      <c r="J177" s="10"/>
      <c r="K177" s="10"/>
      <c r="L177" s="10"/>
    </row>
    <row r="178" spans="3:12" ht="15">
      <c r="C178" s="4"/>
      <c r="D178" s="4"/>
      <c r="E178" s="8"/>
      <c r="F178" s="4"/>
      <c r="G178" s="4"/>
      <c r="H178" s="4"/>
      <c r="I178" s="7"/>
      <c r="J178" s="10"/>
      <c r="K178" s="10"/>
      <c r="L178" s="10"/>
    </row>
    <row r="179" spans="3:12" ht="15">
      <c r="C179" s="4"/>
      <c r="D179" s="4"/>
      <c r="E179" s="8"/>
      <c r="F179" s="4"/>
      <c r="G179" s="4"/>
      <c r="H179" s="4"/>
      <c r="I179" s="7"/>
      <c r="J179" s="10"/>
      <c r="K179" s="10"/>
      <c r="L179" s="10"/>
    </row>
    <row r="180" spans="3:12" ht="15">
      <c r="C180" s="4"/>
      <c r="D180" s="4"/>
      <c r="E180" s="8"/>
      <c r="F180" s="4"/>
      <c r="G180" s="4"/>
      <c r="H180" s="4"/>
      <c r="I180" s="7"/>
      <c r="J180" s="10"/>
      <c r="K180" s="10"/>
      <c r="L180" s="10"/>
    </row>
    <row r="181" spans="3:12" ht="15">
      <c r="C181" s="4"/>
      <c r="D181" s="4"/>
      <c r="E181" s="8"/>
      <c r="F181" s="4"/>
      <c r="G181" s="4"/>
      <c r="H181" s="4"/>
      <c r="I181" s="7"/>
      <c r="J181" s="10"/>
      <c r="K181" s="10"/>
      <c r="L181" s="10"/>
    </row>
    <row r="182" spans="3:12" ht="15">
      <c r="C182" s="4"/>
      <c r="D182" s="4"/>
      <c r="E182" s="8"/>
      <c r="F182" s="4"/>
      <c r="G182" s="4"/>
      <c r="H182" s="4"/>
      <c r="I182" s="7"/>
      <c r="J182" s="10"/>
      <c r="K182" s="10"/>
      <c r="L182" s="10"/>
    </row>
    <row r="183" spans="3:12" ht="15">
      <c r="C183" s="4"/>
      <c r="D183" s="4"/>
      <c r="E183" s="8"/>
      <c r="F183" s="4"/>
      <c r="G183" s="4"/>
      <c r="H183" s="4"/>
      <c r="I183" s="7"/>
      <c r="J183" s="10"/>
      <c r="K183" s="10"/>
      <c r="L183" s="10"/>
    </row>
    <row r="184" spans="3:12" ht="15">
      <c r="C184" s="4"/>
      <c r="D184" s="4"/>
      <c r="E184" s="8"/>
      <c r="F184" s="4"/>
      <c r="G184" s="4"/>
      <c r="H184" s="4"/>
      <c r="I184" s="7"/>
      <c r="J184" s="10"/>
      <c r="K184" s="10"/>
      <c r="L184" s="10"/>
    </row>
    <row r="185" spans="3:12" ht="15">
      <c r="C185" s="4"/>
      <c r="D185" s="4"/>
      <c r="E185" s="8"/>
      <c r="F185" s="4"/>
      <c r="G185" s="4"/>
      <c r="H185" s="4"/>
      <c r="I185" s="7"/>
      <c r="J185" s="10"/>
      <c r="K185" s="10"/>
      <c r="L185" s="10"/>
    </row>
    <row r="186" spans="3:12" ht="15">
      <c r="C186" s="4"/>
      <c r="D186" s="4"/>
      <c r="E186" s="8"/>
      <c r="F186" s="4"/>
      <c r="G186" s="4"/>
      <c r="H186" s="4"/>
      <c r="I186" s="7"/>
      <c r="J186" s="10"/>
      <c r="K186" s="10"/>
      <c r="L186" s="10"/>
    </row>
    <row r="187" spans="3:12" ht="15">
      <c r="C187" s="4"/>
      <c r="D187" s="4"/>
      <c r="E187" s="8"/>
      <c r="F187" s="4"/>
      <c r="G187" s="4"/>
      <c r="H187" s="4"/>
      <c r="I187" s="7"/>
      <c r="J187" s="10"/>
      <c r="K187" s="10"/>
      <c r="L187" s="10"/>
    </row>
    <row r="188" spans="3:12" ht="15">
      <c r="C188" s="4"/>
      <c r="D188" s="4"/>
      <c r="E188" s="8"/>
      <c r="F188" s="4"/>
      <c r="G188" s="4"/>
      <c r="H188" s="4"/>
      <c r="I188" s="7"/>
      <c r="J188" s="10"/>
      <c r="K188" s="10"/>
      <c r="L188" s="10"/>
    </row>
    <row r="189" spans="3:12" ht="15">
      <c r="C189" s="4"/>
      <c r="D189" s="4"/>
      <c r="E189" s="8"/>
      <c r="F189" s="4"/>
      <c r="G189" s="4"/>
      <c r="H189" s="4"/>
      <c r="I189" s="7"/>
      <c r="J189" s="10"/>
      <c r="K189" s="10"/>
      <c r="L189" s="10"/>
    </row>
    <row r="190" spans="3:12" ht="15">
      <c r="C190" s="4"/>
      <c r="D190" s="4"/>
      <c r="E190" s="8"/>
      <c r="F190" s="4"/>
      <c r="G190" s="4"/>
      <c r="H190" s="4"/>
      <c r="I190" s="7"/>
      <c r="J190" s="10"/>
      <c r="K190" s="10"/>
      <c r="L190" s="10"/>
    </row>
    <row r="191" spans="3:12" ht="15">
      <c r="C191" s="4"/>
      <c r="D191" s="4"/>
      <c r="E191" s="8"/>
      <c r="F191" s="4"/>
      <c r="G191" s="4"/>
      <c r="H191" s="4"/>
      <c r="I191" s="7"/>
      <c r="J191" s="10"/>
      <c r="K191" s="10"/>
      <c r="L191" s="10"/>
    </row>
    <row r="192" spans="3:12" ht="15">
      <c r="C192" s="4"/>
      <c r="D192" s="4"/>
      <c r="E192" s="8"/>
      <c r="F192" s="4"/>
      <c r="G192" s="4"/>
      <c r="H192" s="4"/>
      <c r="I192" s="7"/>
      <c r="J192" s="10"/>
      <c r="K192" s="10"/>
      <c r="L192" s="10"/>
    </row>
    <row r="193" spans="3:12" ht="15">
      <c r="C193" s="4"/>
      <c r="D193" s="4"/>
      <c r="E193" s="8"/>
      <c r="F193" s="4"/>
      <c r="G193" s="4"/>
      <c r="H193" s="4"/>
      <c r="I193" s="7"/>
      <c r="J193" s="10"/>
      <c r="K193" s="10"/>
      <c r="L193" s="10"/>
    </row>
    <row r="194" spans="3:12" ht="15">
      <c r="C194" s="4"/>
      <c r="D194" s="4"/>
      <c r="E194" s="8"/>
      <c r="F194" s="4"/>
      <c r="G194" s="4"/>
      <c r="H194" s="4"/>
      <c r="I194" s="7"/>
      <c r="J194" s="10"/>
      <c r="K194" s="10"/>
      <c r="L194" s="10"/>
    </row>
    <row r="195" spans="3:12" ht="15">
      <c r="C195" s="4"/>
      <c r="D195" s="4"/>
      <c r="E195" s="8"/>
      <c r="F195" s="4"/>
      <c r="G195" s="4"/>
      <c r="H195" s="4"/>
      <c r="I195" s="7"/>
      <c r="J195" s="10"/>
      <c r="K195" s="10"/>
      <c r="L195" s="10"/>
    </row>
    <row r="196" spans="3:12" ht="15">
      <c r="C196" s="4"/>
      <c r="D196" s="4"/>
      <c r="E196" s="8"/>
      <c r="F196" s="4"/>
      <c r="G196" s="4"/>
      <c r="H196" s="4"/>
      <c r="I196" s="7"/>
      <c r="J196" s="10"/>
      <c r="K196" s="10"/>
      <c r="L196" s="10"/>
    </row>
    <row r="197" spans="3:12" ht="15">
      <c r="C197" s="4"/>
      <c r="D197" s="4"/>
      <c r="E197" s="8"/>
      <c r="F197" s="4"/>
      <c r="G197" s="4"/>
      <c r="H197" s="4"/>
      <c r="I197" s="7"/>
      <c r="J197" s="10"/>
      <c r="K197" s="10"/>
      <c r="L197" s="10"/>
    </row>
    <row r="198" spans="3:12" ht="15">
      <c r="C198" s="4"/>
      <c r="D198" s="4"/>
      <c r="E198" s="8"/>
      <c r="F198" s="4"/>
      <c r="G198" s="4"/>
      <c r="H198" s="4"/>
      <c r="I198" s="7"/>
      <c r="J198" s="10"/>
      <c r="K198" s="10"/>
      <c r="L198" s="10"/>
    </row>
    <row r="199" spans="3:12" ht="15">
      <c r="C199" s="4"/>
      <c r="D199" s="4"/>
      <c r="E199" s="8"/>
      <c r="F199" s="4"/>
      <c r="G199" s="4"/>
      <c r="H199" s="4"/>
      <c r="I199" s="7"/>
      <c r="J199" s="10"/>
      <c r="K199" s="10"/>
      <c r="L199" s="10"/>
    </row>
    <row r="200" spans="3:12" ht="15">
      <c r="C200" s="4"/>
      <c r="D200" s="4"/>
      <c r="E200" s="8"/>
      <c r="F200" s="4"/>
      <c r="G200" s="4"/>
      <c r="H200" s="4"/>
      <c r="I200" s="7"/>
      <c r="J200" s="10"/>
      <c r="K200" s="10"/>
      <c r="L200" s="10"/>
    </row>
    <row r="201" spans="3:12" ht="15">
      <c r="C201" s="4"/>
      <c r="D201" s="4"/>
      <c r="E201" s="8"/>
      <c r="F201" s="4"/>
      <c r="G201" s="4"/>
      <c r="H201" s="4"/>
      <c r="I201" s="7"/>
      <c r="J201" s="10"/>
      <c r="K201" s="10"/>
      <c r="L201" s="10"/>
    </row>
    <row r="202" spans="3:12" ht="15">
      <c r="C202" s="4"/>
      <c r="D202" s="4"/>
      <c r="E202" s="8"/>
      <c r="F202" s="4"/>
      <c r="G202" s="4"/>
      <c r="H202" s="4"/>
      <c r="I202" s="7"/>
      <c r="J202" s="10"/>
      <c r="K202" s="10"/>
      <c r="L202" s="10"/>
    </row>
    <row r="203" spans="3:12" ht="15">
      <c r="C203" s="4"/>
      <c r="D203" s="4"/>
      <c r="E203" s="8"/>
      <c r="F203" s="4"/>
      <c r="G203" s="4"/>
      <c r="H203" s="4"/>
      <c r="I203" s="7"/>
      <c r="J203" s="10"/>
      <c r="K203" s="10"/>
      <c r="L203" s="10"/>
    </row>
    <row r="204" spans="3:12" ht="15">
      <c r="C204" s="4"/>
      <c r="D204" s="4"/>
      <c r="E204" s="8"/>
      <c r="F204" s="4"/>
      <c r="G204" s="4"/>
      <c r="H204" s="4"/>
      <c r="I204" s="7"/>
      <c r="J204" s="10"/>
      <c r="K204" s="10"/>
      <c r="L204" s="10"/>
    </row>
    <row r="205" spans="3:12" ht="15">
      <c r="C205" s="4"/>
      <c r="D205" s="4"/>
      <c r="E205" s="8"/>
      <c r="F205" s="4"/>
      <c r="G205" s="4"/>
      <c r="H205" s="4"/>
      <c r="I205" s="7"/>
      <c r="J205" s="10"/>
      <c r="K205" s="10"/>
      <c r="L205" s="10"/>
    </row>
    <row r="206" spans="3:12" ht="15">
      <c r="C206" s="4"/>
      <c r="D206" s="4"/>
      <c r="E206" s="8"/>
      <c r="F206" s="4"/>
      <c r="G206" s="4"/>
      <c r="H206" s="4"/>
      <c r="I206" s="7"/>
      <c r="J206" s="10"/>
      <c r="K206" s="10"/>
      <c r="L206" s="10"/>
    </row>
    <row r="207" spans="3:12" ht="15">
      <c r="C207" s="4"/>
      <c r="D207" s="4"/>
      <c r="E207" s="8"/>
      <c r="F207" s="4"/>
      <c r="G207" s="4"/>
      <c r="H207" s="4"/>
      <c r="I207" s="7"/>
      <c r="J207" s="10"/>
      <c r="K207" s="10"/>
      <c r="L207" s="10"/>
    </row>
    <row r="208" spans="3:12" ht="15">
      <c r="C208" s="4"/>
      <c r="D208" s="4"/>
      <c r="E208" s="8"/>
      <c r="F208" s="4"/>
      <c r="G208" s="4"/>
      <c r="H208" s="4"/>
      <c r="I208" s="7"/>
      <c r="J208" s="10"/>
      <c r="K208" s="10"/>
      <c r="L208" s="10"/>
    </row>
    <row r="209" spans="3:12" ht="15">
      <c r="C209" s="4"/>
      <c r="D209" s="4"/>
      <c r="E209" s="8"/>
      <c r="F209" s="4"/>
      <c r="G209" s="4"/>
      <c r="H209" s="4"/>
      <c r="I209" s="7"/>
      <c r="J209" s="10"/>
      <c r="K209" s="10"/>
      <c r="L209" s="10"/>
    </row>
    <row r="210" spans="3:12" ht="15">
      <c r="C210" s="4"/>
      <c r="D210" s="4"/>
      <c r="E210" s="8"/>
      <c r="F210" s="4"/>
      <c r="G210" s="4"/>
      <c r="H210" s="4"/>
      <c r="I210" s="7"/>
      <c r="J210" s="10"/>
      <c r="K210" s="10"/>
      <c r="L210" s="10"/>
    </row>
    <row r="211" spans="3:12" ht="15">
      <c r="C211" s="4"/>
      <c r="D211" s="4"/>
      <c r="E211" s="8"/>
      <c r="F211" s="4"/>
      <c r="G211" s="4"/>
      <c r="H211" s="4"/>
      <c r="I211" s="7"/>
      <c r="J211" s="10"/>
      <c r="K211" s="10"/>
      <c r="L211" s="10"/>
    </row>
    <row r="212" spans="3:12" ht="15">
      <c r="C212" s="4"/>
      <c r="D212" s="4"/>
      <c r="E212" s="8"/>
      <c r="F212" s="4"/>
      <c r="G212" s="4"/>
      <c r="H212" s="4"/>
      <c r="I212" s="7"/>
      <c r="J212" s="10"/>
      <c r="K212" s="10"/>
      <c r="L212" s="10"/>
    </row>
    <row r="213" spans="3:12" ht="15">
      <c r="C213" s="4"/>
      <c r="D213" s="4"/>
      <c r="E213" s="8"/>
      <c r="F213" s="4"/>
      <c r="G213" s="4"/>
      <c r="H213" s="4"/>
      <c r="I213" s="7"/>
      <c r="J213" s="10"/>
      <c r="K213" s="10"/>
      <c r="L213" s="10"/>
    </row>
    <row r="214" spans="3:12" ht="15">
      <c r="C214" s="4"/>
      <c r="D214" s="4"/>
      <c r="E214" s="8"/>
      <c r="F214" s="4"/>
      <c r="G214" s="4"/>
      <c r="H214" s="4"/>
      <c r="I214" s="7"/>
      <c r="J214" s="10"/>
      <c r="K214" s="10"/>
      <c r="L214" s="10"/>
    </row>
    <row r="215" spans="3:12" ht="15">
      <c r="C215" s="4"/>
      <c r="D215" s="4"/>
      <c r="E215" s="8"/>
      <c r="F215" s="4"/>
      <c r="G215" s="4"/>
      <c r="H215" s="4"/>
      <c r="I215" s="7"/>
      <c r="J215" s="10"/>
      <c r="K215" s="10"/>
      <c r="L215" s="10"/>
    </row>
    <row r="216" spans="3:12" ht="15">
      <c r="C216" s="4"/>
      <c r="D216" s="4"/>
      <c r="E216" s="8"/>
      <c r="F216" s="4"/>
      <c r="G216" s="4"/>
      <c r="H216" s="4"/>
      <c r="I216" s="7"/>
      <c r="J216" s="10"/>
      <c r="K216" s="10"/>
      <c r="L216" s="10"/>
    </row>
    <row r="217" spans="3:12" ht="15">
      <c r="C217" s="4"/>
      <c r="D217" s="4"/>
      <c r="E217" s="8"/>
      <c r="F217" s="4"/>
      <c r="G217" s="4"/>
      <c r="H217" s="4"/>
      <c r="I217" s="7"/>
      <c r="J217" s="10"/>
      <c r="K217" s="10"/>
      <c r="L217" s="10"/>
    </row>
    <row r="218" spans="3:12" ht="15">
      <c r="C218" s="4"/>
      <c r="D218" s="4"/>
      <c r="E218" s="8"/>
      <c r="F218" s="4"/>
      <c r="G218" s="4"/>
      <c r="H218" s="4"/>
      <c r="I218" s="7"/>
      <c r="J218" s="10"/>
      <c r="K218" s="10"/>
      <c r="L218" s="10"/>
    </row>
    <row r="219" spans="3:12" ht="15">
      <c r="C219" s="4"/>
      <c r="D219" s="4"/>
      <c r="E219" s="8"/>
      <c r="F219" s="4"/>
      <c r="G219" s="4"/>
      <c r="H219" s="4"/>
      <c r="I219" s="7"/>
      <c r="J219" s="10"/>
      <c r="K219" s="10"/>
      <c r="L219" s="10"/>
    </row>
    <row r="220" spans="3:12" ht="15">
      <c r="C220" s="4"/>
      <c r="D220" s="4"/>
      <c r="E220" s="8"/>
      <c r="F220" s="4"/>
      <c r="G220" s="4"/>
      <c r="H220" s="4"/>
      <c r="I220" s="7"/>
      <c r="J220" s="10"/>
      <c r="K220" s="10"/>
      <c r="L220" s="10"/>
    </row>
    <row r="221" spans="3:12" ht="15">
      <c r="C221" s="4"/>
      <c r="D221" s="4"/>
      <c r="E221" s="8"/>
      <c r="F221" s="4"/>
      <c r="G221" s="4"/>
      <c r="H221" s="4"/>
      <c r="I221" s="7"/>
      <c r="J221" s="10"/>
      <c r="K221" s="10"/>
      <c r="L221" s="10"/>
    </row>
    <row r="222" spans="3:12" ht="15">
      <c r="C222" s="4"/>
      <c r="D222" s="4"/>
      <c r="E222" s="8"/>
      <c r="F222" s="4"/>
      <c r="G222" s="4"/>
      <c r="H222" s="4"/>
      <c r="I222" s="7"/>
      <c r="J222" s="10"/>
      <c r="K222" s="10"/>
      <c r="L222" s="10"/>
    </row>
    <row r="223" spans="3:12" ht="15">
      <c r="C223" s="4"/>
      <c r="D223" s="4"/>
      <c r="E223" s="8"/>
      <c r="F223" s="4"/>
      <c r="G223" s="4"/>
      <c r="H223" s="4"/>
      <c r="I223" s="7"/>
      <c r="J223" s="10"/>
      <c r="K223" s="10"/>
      <c r="L223" s="10"/>
    </row>
    <row r="224" spans="3:12" ht="15">
      <c r="C224" s="4"/>
      <c r="D224" s="4"/>
      <c r="E224" s="8"/>
      <c r="F224" s="4"/>
      <c r="G224" s="4"/>
      <c r="H224" s="4"/>
      <c r="I224" s="7"/>
      <c r="J224" s="10"/>
      <c r="K224" s="10"/>
      <c r="L224" s="10"/>
    </row>
    <row r="225" spans="3:12" ht="15">
      <c r="C225" s="4"/>
      <c r="D225" s="4"/>
      <c r="E225" s="8"/>
      <c r="F225" s="4"/>
      <c r="G225" s="4"/>
      <c r="H225" s="4"/>
      <c r="I225" s="7"/>
      <c r="J225" s="10"/>
      <c r="K225" s="10"/>
      <c r="L225" s="10"/>
    </row>
    <row r="226" spans="3:12" ht="15">
      <c r="C226" s="4"/>
      <c r="D226" s="4"/>
      <c r="E226" s="8"/>
      <c r="F226" s="4"/>
      <c r="G226" s="4"/>
      <c r="H226" s="4"/>
      <c r="I226" s="7"/>
      <c r="J226" s="10"/>
      <c r="K226" s="10"/>
      <c r="L226" s="10"/>
    </row>
    <row r="227" spans="3:12" ht="15">
      <c r="C227" s="4"/>
      <c r="D227" s="4"/>
      <c r="E227" s="8"/>
      <c r="F227" s="4"/>
      <c r="G227" s="4"/>
      <c r="H227" s="4"/>
      <c r="I227" s="7"/>
      <c r="J227" s="10"/>
      <c r="K227" s="10"/>
      <c r="L227" s="10"/>
    </row>
    <row r="228" spans="3:12" ht="15">
      <c r="C228" s="4"/>
      <c r="D228" s="4"/>
      <c r="E228" s="8"/>
      <c r="F228" s="4"/>
      <c r="G228" s="4"/>
      <c r="H228" s="4"/>
      <c r="I228" s="7"/>
      <c r="J228" s="10"/>
      <c r="K228" s="10"/>
      <c r="L228" s="10"/>
    </row>
    <row r="229" spans="3:12" ht="15">
      <c r="C229" s="4"/>
      <c r="D229" s="4"/>
      <c r="E229" s="8"/>
      <c r="F229" s="4"/>
      <c r="G229" s="4"/>
      <c r="H229" s="4"/>
      <c r="I229" s="7"/>
      <c r="J229" s="10"/>
      <c r="K229" s="10"/>
      <c r="L229" s="10"/>
    </row>
    <row r="230" spans="3:12" ht="15">
      <c r="C230" s="4"/>
      <c r="D230" s="4"/>
      <c r="E230" s="8"/>
      <c r="F230" s="4"/>
      <c r="G230" s="4"/>
      <c r="H230" s="4"/>
      <c r="I230" s="7"/>
      <c r="J230" s="10"/>
      <c r="K230" s="10"/>
      <c r="L230" s="10"/>
    </row>
    <row r="231" spans="3:12" ht="15">
      <c r="C231" s="4"/>
      <c r="D231" s="4"/>
      <c r="E231" s="8"/>
      <c r="F231" s="4"/>
      <c r="G231" s="4"/>
      <c r="H231" s="4"/>
      <c r="I231" s="7"/>
      <c r="J231" s="10"/>
      <c r="K231" s="10"/>
      <c r="L231" s="10"/>
    </row>
    <row r="232" spans="3:12" ht="15">
      <c r="C232" s="4"/>
      <c r="D232" s="4"/>
      <c r="E232" s="8"/>
      <c r="F232" s="4"/>
      <c r="G232" s="4"/>
      <c r="H232" s="4"/>
      <c r="I232" s="7"/>
      <c r="J232" s="10"/>
      <c r="K232" s="10"/>
      <c r="L232" s="10"/>
    </row>
    <row r="233" spans="3:12" ht="15">
      <c r="C233" s="4"/>
      <c r="D233" s="4"/>
      <c r="E233" s="8"/>
      <c r="F233" s="4"/>
      <c r="G233" s="4"/>
      <c r="H233" s="4"/>
      <c r="I233" s="7"/>
      <c r="J233" s="10"/>
      <c r="K233" s="10"/>
      <c r="L233" s="10"/>
    </row>
    <row r="234" spans="3:12" ht="15">
      <c r="C234" s="4"/>
      <c r="D234" s="4"/>
      <c r="E234" s="8"/>
      <c r="F234" s="4"/>
      <c r="G234" s="4"/>
      <c r="H234" s="4"/>
      <c r="I234" s="7"/>
      <c r="J234" s="10"/>
      <c r="K234" s="10"/>
      <c r="L234" s="10"/>
    </row>
    <row r="235" spans="3:12" ht="15">
      <c r="C235" s="4"/>
      <c r="D235" s="4"/>
      <c r="E235" s="8"/>
      <c r="F235" s="4"/>
      <c r="G235" s="4"/>
      <c r="H235" s="4"/>
      <c r="I235" s="7"/>
      <c r="J235" s="10"/>
      <c r="K235" s="10"/>
      <c r="L235" s="10"/>
    </row>
    <row r="236" spans="3:12" ht="15">
      <c r="C236" s="4"/>
      <c r="D236" s="4"/>
      <c r="E236" s="8"/>
      <c r="F236" s="4"/>
      <c r="G236" s="4"/>
      <c r="H236" s="4"/>
      <c r="I236" s="7"/>
      <c r="J236" s="10"/>
      <c r="K236" s="10"/>
      <c r="L236" s="10"/>
    </row>
    <row r="237" spans="3:12" ht="15">
      <c r="C237" s="4"/>
      <c r="D237" s="4"/>
      <c r="E237" s="8"/>
      <c r="F237" s="4"/>
      <c r="G237" s="4"/>
      <c r="H237" s="4"/>
      <c r="I237" s="7"/>
      <c r="J237" s="10"/>
      <c r="K237" s="10"/>
      <c r="L237" s="10"/>
    </row>
    <row r="238" spans="3:12" ht="15">
      <c r="C238" s="4"/>
      <c r="D238" s="4"/>
      <c r="E238" s="8"/>
      <c r="F238" s="4"/>
      <c r="G238" s="4"/>
      <c r="H238" s="4"/>
      <c r="I238" s="7"/>
      <c r="J238" s="10"/>
      <c r="K238" s="10"/>
      <c r="L238" s="10"/>
    </row>
    <row r="239" spans="3:12" ht="15">
      <c r="C239" s="4"/>
      <c r="D239" s="4"/>
      <c r="E239" s="8"/>
      <c r="F239" s="4"/>
      <c r="G239" s="4"/>
      <c r="H239" s="4"/>
      <c r="I239" s="7"/>
      <c r="J239" s="10"/>
      <c r="K239" s="10"/>
      <c r="L239" s="10"/>
    </row>
    <row r="240" spans="3:12" ht="15">
      <c r="C240" s="4"/>
      <c r="D240" s="4"/>
      <c r="E240" s="8"/>
      <c r="F240" s="4"/>
      <c r="G240" s="4"/>
      <c r="H240" s="4"/>
      <c r="I240" s="7"/>
      <c r="J240" s="10"/>
      <c r="K240" s="10"/>
      <c r="L240" s="10"/>
    </row>
    <row r="241" spans="3:12" ht="15">
      <c r="C241" s="4"/>
      <c r="D241" s="4"/>
      <c r="E241" s="8"/>
      <c r="F241" s="4"/>
      <c r="G241" s="4"/>
      <c r="H241" s="4"/>
      <c r="I241" s="7"/>
      <c r="J241" s="10"/>
      <c r="K241" s="10"/>
      <c r="L241" s="10"/>
    </row>
    <row r="242" spans="3:12" ht="15">
      <c r="C242" s="4"/>
      <c r="D242" s="4"/>
      <c r="E242" s="8"/>
      <c r="F242" s="4"/>
      <c r="G242" s="4"/>
      <c r="H242" s="4"/>
      <c r="I242" s="7"/>
      <c r="J242" s="10"/>
      <c r="K242" s="10"/>
      <c r="L242" s="10"/>
    </row>
    <row r="243" spans="3:12" ht="15">
      <c r="C243" s="4"/>
      <c r="D243" s="4"/>
      <c r="E243" s="8"/>
      <c r="F243" s="4"/>
      <c r="G243" s="4"/>
      <c r="H243" s="4"/>
      <c r="I243" s="7"/>
      <c r="J243" s="10"/>
      <c r="K243" s="10"/>
      <c r="L243" s="10"/>
    </row>
    <row r="244" spans="3:12" ht="15">
      <c r="C244" s="4"/>
      <c r="D244" s="4"/>
      <c r="E244" s="8"/>
      <c r="F244" s="4"/>
      <c r="G244" s="4"/>
      <c r="H244" s="4"/>
      <c r="I244" s="7"/>
      <c r="J244" s="10"/>
      <c r="K244" s="10"/>
      <c r="L244" s="10"/>
    </row>
    <row r="245" spans="3:12" ht="15">
      <c r="C245" s="4"/>
      <c r="D245" s="4"/>
      <c r="E245" s="8"/>
      <c r="F245" s="4"/>
      <c r="G245" s="4"/>
      <c r="H245" s="4"/>
      <c r="I245" s="7"/>
      <c r="J245" s="10"/>
      <c r="K245" s="10"/>
      <c r="L245" s="10"/>
    </row>
    <row r="246" spans="3:12" ht="15">
      <c r="C246" s="4"/>
      <c r="D246" s="4"/>
      <c r="E246" s="8"/>
      <c r="F246" s="4"/>
      <c r="G246" s="4"/>
      <c r="H246" s="4"/>
      <c r="I246" s="7"/>
      <c r="J246" s="10"/>
      <c r="K246" s="10"/>
      <c r="L246" s="10"/>
    </row>
    <row r="247" spans="3:12" ht="15">
      <c r="C247" s="4"/>
      <c r="D247" s="4"/>
      <c r="E247" s="8"/>
      <c r="F247" s="4"/>
      <c r="G247" s="4"/>
      <c r="H247" s="4"/>
      <c r="I247" s="7"/>
      <c r="J247" s="10"/>
      <c r="K247" s="10"/>
      <c r="L247" s="10"/>
    </row>
    <row r="248" spans="3:12" ht="15">
      <c r="C248" s="4"/>
      <c r="D248" s="4"/>
      <c r="E248" s="8"/>
      <c r="F248" s="4"/>
      <c r="G248" s="4"/>
      <c r="H248" s="4"/>
      <c r="I248" s="7"/>
      <c r="J248" s="10"/>
      <c r="K248" s="10"/>
      <c r="L248" s="10"/>
    </row>
    <row r="249" spans="3:12" ht="15">
      <c r="C249" s="4"/>
      <c r="D249" s="4"/>
      <c r="E249" s="8"/>
      <c r="F249" s="4"/>
      <c r="G249" s="4"/>
      <c r="H249" s="4"/>
      <c r="I249" s="7"/>
      <c r="J249" s="10"/>
      <c r="K249" s="10"/>
      <c r="L249" s="10"/>
    </row>
    <row r="250" spans="3:12" ht="15">
      <c r="C250" s="4"/>
      <c r="D250" s="4"/>
      <c r="E250" s="8"/>
      <c r="F250" s="4"/>
      <c r="G250" s="4"/>
      <c r="H250" s="4"/>
      <c r="I250" s="7"/>
      <c r="J250" s="10"/>
      <c r="K250" s="10"/>
      <c r="L250" s="10"/>
    </row>
    <row r="251" spans="3:12" ht="15">
      <c r="C251" s="4"/>
      <c r="D251" s="4"/>
      <c r="E251" s="8"/>
      <c r="F251" s="4"/>
      <c r="G251" s="4"/>
      <c r="H251" s="4"/>
      <c r="I251" s="7"/>
      <c r="J251" s="10"/>
      <c r="K251" s="10"/>
      <c r="L251" s="10"/>
    </row>
    <row r="252" spans="3:12" ht="15">
      <c r="C252" s="4"/>
      <c r="D252" s="4"/>
      <c r="E252" s="8"/>
      <c r="F252" s="4"/>
      <c r="G252" s="4"/>
      <c r="H252" s="4"/>
      <c r="I252" s="7"/>
      <c r="J252" s="10"/>
      <c r="K252" s="10"/>
      <c r="L252" s="10"/>
    </row>
    <row r="253" spans="3:12" ht="15">
      <c r="C253" s="4"/>
      <c r="D253" s="4"/>
      <c r="E253" s="8"/>
      <c r="F253" s="4"/>
      <c r="G253" s="4"/>
      <c r="H253" s="4"/>
      <c r="I253" s="7"/>
      <c r="J253" s="10"/>
      <c r="K253" s="10"/>
      <c r="L253" s="10"/>
    </row>
    <row r="254" spans="3:12" ht="15">
      <c r="C254" s="4"/>
      <c r="D254" s="4"/>
      <c r="E254" s="8"/>
      <c r="F254" s="4"/>
      <c r="G254" s="4"/>
      <c r="H254" s="4"/>
      <c r="I254" s="7"/>
      <c r="J254" s="10"/>
      <c r="K254" s="10"/>
      <c r="L254" s="10"/>
    </row>
    <row r="255" spans="3:12" ht="15">
      <c r="C255" s="4"/>
      <c r="D255" s="4"/>
      <c r="E255" s="8"/>
      <c r="F255" s="4"/>
      <c r="G255" s="4"/>
      <c r="H255" s="4"/>
      <c r="I255" s="7"/>
      <c r="J255" s="10"/>
      <c r="K255" s="10"/>
      <c r="L255" s="10"/>
    </row>
    <row r="256" spans="3:12" ht="15">
      <c r="C256" s="4"/>
      <c r="D256" s="4"/>
      <c r="E256" s="8"/>
      <c r="F256" s="4"/>
      <c r="G256" s="4"/>
      <c r="H256" s="4"/>
      <c r="I256" s="7"/>
      <c r="J256" s="10"/>
      <c r="K256" s="10"/>
      <c r="L256" s="10"/>
    </row>
    <row r="257" spans="3:12" ht="15">
      <c r="C257" s="4"/>
      <c r="D257" s="4"/>
      <c r="E257" s="8"/>
      <c r="F257" s="4"/>
      <c r="G257" s="4"/>
      <c r="H257" s="4"/>
      <c r="I257" s="7"/>
      <c r="J257" s="10"/>
      <c r="K257" s="10"/>
      <c r="L257" s="10"/>
    </row>
    <row r="258" spans="3:12" ht="15">
      <c r="C258" s="4"/>
      <c r="D258" s="4"/>
      <c r="E258" s="8"/>
      <c r="F258" s="4"/>
      <c r="G258" s="4"/>
      <c r="H258" s="4"/>
      <c r="I258" s="7"/>
      <c r="J258" s="10"/>
      <c r="K258" s="10"/>
      <c r="L258" s="10"/>
    </row>
    <row r="259" spans="3:12" ht="15">
      <c r="C259" s="4"/>
      <c r="D259" s="4"/>
      <c r="E259" s="8"/>
      <c r="F259" s="4"/>
      <c r="G259" s="4"/>
      <c r="H259" s="4"/>
      <c r="I259" s="7"/>
      <c r="J259" s="10"/>
      <c r="K259" s="10"/>
      <c r="L259" s="10"/>
    </row>
    <row r="260" spans="3:12" ht="15">
      <c r="C260" s="4"/>
      <c r="D260" s="4"/>
      <c r="E260" s="8"/>
      <c r="F260" s="4"/>
      <c r="G260" s="4"/>
      <c r="H260" s="4"/>
      <c r="I260" s="7"/>
      <c r="J260" s="10"/>
      <c r="K260" s="10"/>
      <c r="L260" s="10"/>
    </row>
    <row r="261" spans="3:12" ht="15">
      <c r="C261" s="4"/>
      <c r="D261" s="4"/>
      <c r="E261" s="8"/>
      <c r="F261" s="4"/>
      <c r="G261" s="4"/>
      <c r="H261" s="4"/>
      <c r="I261" s="7"/>
      <c r="J261" s="10"/>
      <c r="K261" s="10"/>
      <c r="L261" s="10"/>
    </row>
    <row r="262" spans="3:12" ht="15">
      <c r="C262" s="4"/>
      <c r="D262" s="4"/>
      <c r="E262" s="8"/>
      <c r="F262" s="4"/>
      <c r="G262" s="4"/>
      <c r="H262" s="4"/>
      <c r="I262" s="7"/>
      <c r="J262" s="10"/>
      <c r="K262" s="10"/>
      <c r="L262" s="10"/>
    </row>
    <row r="263" spans="3:12" ht="15">
      <c r="C263" s="4"/>
      <c r="D263" s="4"/>
      <c r="E263" s="8"/>
      <c r="F263" s="4"/>
      <c r="G263" s="4"/>
      <c r="H263" s="4"/>
      <c r="I263" s="7"/>
      <c r="J263" s="10"/>
      <c r="K263" s="10"/>
      <c r="L263" s="10"/>
    </row>
    <row r="264" spans="3:12" ht="15">
      <c r="C264" s="4"/>
      <c r="D264" s="4"/>
      <c r="E264" s="8"/>
      <c r="F264" s="4"/>
      <c r="G264" s="4"/>
      <c r="H264" s="4"/>
      <c r="I264" s="7"/>
      <c r="J264" s="10"/>
      <c r="K264" s="10"/>
      <c r="L264" s="10"/>
    </row>
    <row r="265" spans="3:12" ht="15">
      <c r="C265" s="4"/>
      <c r="D265" s="4"/>
      <c r="E265" s="8"/>
      <c r="F265" s="4"/>
      <c r="G265" s="4"/>
      <c r="H265" s="4"/>
      <c r="I265" s="7"/>
      <c r="J265" s="10"/>
      <c r="K265" s="10"/>
      <c r="L265" s="10"/>
    </row>
    <row r="266" spans="3:12" ht="15">
      <c r="C266" s="4"/>
      <c r="D266" s="4"/>
      <c r="E266" s="8"/>
      <c r="F266" s="4"/>
      <c r="G266" s="4"/>
      <c r="H266" s="4"/>
      <c r="I266" s="7"/>
      <c r="J266" s="10"/>
      <c r="K266" s="10"/>
      <c r="L266" s="10"/>
    </row>
    <row r="267" spans="3:12" ht="15">
      <c r="C267" s="4"/>
      <c r="D267" s="4"/>
      <c r="E267" s="8"/>
      <c r="F267" s="4"/>
      <c r="G267" s="4"/>
      <c r="H267" s="4"/>
      <c r="I267" s="7"/>
      <c r="J267" s="10"/>
      <c r="K267" s="10"/>
      <c r="L267" s="10"/>
    </row>
    <row r="268" spans="3:12" ht="15">
      <c r="C268" s="4"/>
      <c r="D268" s="4"/>
      <c r="E268" s="8"/>
      <c r="F268" s="4"/>
      <c r="G268" s="4"/>
      <c r="H268" s="4"/>
      <c r="I268" s="7"/>
      <c r="J268" s="10"/>
      <c r="K268" s="10"/>
      <c r="L268" s="10"/>
    </row>
    <row r="269" spans="3:12" ht="15">
      <c r="C269" s="4"/>
      <c r="D269" s="4"/>
      <c r="E269" s="8"/>
      <c r="F269" s="4"/>
      <c r="G269" s="4"/>
      <c r="H269" s="4"/>
      <c r="I269" s="7"/>
      <c r="J269" s="10"/>
      <c r="K269" s="10"/>
      <c r="L269" s="10"/>
    </row>
    <row r="270" spans="3:12" ht="15">
      <c r="C270" s="4"/>
      <c r="D270" s="4"/>
      <c r="E270" s="8"/>
      <c r="F270" s="4"/>
      <c r="G270" s="4"/>
      <c r="H270" s="4"/>
      <c r="I270" s="7"/>
      <c r="J270" s="10"/>
      <c r="K270" s="10"/>
      <c r="L270" s="10"/>
    </row>
    <row r="271" spans="3:12" ht="15">
      <c r="C271" s="4"/>
      <c r="D271" s="4"/>
      <c r="E271" s="8"/>
      <c r="F271" s="4"/>
      <c r="G271" s="4"/>
      <c r="H271" s="4"/>
      <c r="I271" s="7"/>
      <c r="J271" s="10"/>
      <c r="K271" s="10"/>
      <c r="L271" s="10"/>
    </row>
    <row r="272" spans="3:12" ht="15">
      <c r="C272" s="4"/>
      <c r="D272" s="4"/>
      <c r="E272" s="8"/>
      <c r="F272" s="4"/>
      <c r="G272" s="4"/>
      <c r="H272" s="4"/>
      <c r="I272" s="7"/>
      <c r="J272" s="10"/>
      <c r="K272" s="10"/>
      <c r="L272" s="10"/>
    </row>
    <row r="273" spans="3:12" ht="15">
      <c r="C273" s="4"/>
      <c r="D273" s="4"/>
      <c r="E273" s="8"/>
      <c r="F273" s="4"/>
      <c r="G273" s="4"/>
      <c r="H273" s="4"/>
      <c r="I273" s="7"/>
      <c r="J273" s="10"/>
      <c r="K273" s="10"/>
      <c r="L273" s="10"/>
    </row>
    <row r="274" spans="3:12" ht="15">
      <c r="C274" s="4"/>
      <c r="D274" s="4"/>
      <c r="E274" s="8"/>
      <c r="F274" s="4"/>
      <c r="G274" s="4"/>
      <c r="H274" s="4"/>
      <c r="I274" s="7"/>
      <c r="J274" s="10"/>
      <c r="K274" s="10"/>
      <c r="L274" s="10"/>
    </row>
    <row r="275" spans="3:12" ht="15">
      <c r="C275" s="4"/>
      <c r="D275" s="4"/>
      <c r="E275" s="8"/>
      <c r="F275" s="4"/>
      <c r="G275" s="4"/>
      <c r="H275" s="4"/>
      <c r="I275" s="7"/>
      <c r="J275" s="10"/>
      <c r="K275" s="10"/>
      <c r="L275" s="10"/>
    </row>
    <row r="276" spans="3:12" ht="15">
      <c r="C276" s="4"/>
      <c r="D276" s="4"/>
      <c r="E276" s="8"/>
      <c r="F276" s="4"/>
      <c r="G276" s="4"/>
      <c r="H276" s="4"/>
      <c r="I276" s="7"/>
      <c r="J276" s="10"/>
      <c r="K276" s="10"/>
      <c r="L276" s="10"/>
    </row>
    <row r="277" spans="3:12" ht="15">
      <c r="C277" s="4"/>
      <c r="D277" s="4"/>
      <c r="E277" s="8"/>
      <c r="F277" s="4"/>
      <c r="G277" s="4"/>
      <c r="H277" s="4"/>
      <c r="I277" s="7"/>
      <c r="J277" s="10"/>
      <c r="K277" s="10"/>
      <c r="L277" s="10"/>
    </row>
    <row r="278" spans="3:12" ht="15">
      <c r="C278" s="4"/>
      <c r="D278" s="4"/>
      <c r="E278" s="8"/>
      <c r="F278" s="4"/>
      <c r="G278" s="4"/>
      <c r="H278" s="4"/>
      <c r="I278" s="7"/>
      <c r="J278" s="10"/>
      <c r="K278" s="10"/>
      <c r="L278" s="10"/>
    </row>
    <row r="279" spans="3:12" ht="15">
      <c r="C279" s="4"/>
      <c r="D279" s="4"/>
      <c r="E279" s="8"/>
      <c r="F279" s="4"/>
      <c r="G279" s="4"/>
      <c r="H279" s="4"/>
      <c r="I279" s="7"/>
      <c r="J279" s="10"/>
      <c r="K279" s="10"/>
      <c r="L279" s="10"/>
    </row>
    <row r="280" spans="3:12" ht="15">
      <c r="C280" s="4"/>
      <c r="D280" s="4"/>
      <c r="E280" s="8"/>
      <c r="F280" s="4"/>
      <c r="G280" s="4"/>
      <c r="H280" s="4"/>
      <c r="I280" s="7"/>
      <c r="J280" s="10"/>
      <c r="K280" s="10"/>
      <c r="L280" s="10"/>
    </row>
    <row r="281" spans="3:12" ht="15">
      <c r="C281" s="4"/>
      <c r="D281" s="4"/>
      <c r="E281" s="8"/>
      <c r="F281" s="4"/>
      <c r="G281" s="4"/>
      <c r="H281" s="4"/>
      <c r="I281" s="7"/>
      <c r="J281" s="10"/>
      <c r="K281" s="10"/>
      <c r="L281" s="10"/>
    </row>
    <row r="282" spans="3:12" ht="15">
      <c r="C282" s="4"/>
      <c r="D282" s="4"/>
      <c r="E282" s="8"/>
      <c r="F282" s="4"/>
      <c r="G282" s="4"/>
      <c r="H282" s="4"/>
      <c r="I282" s="7"/>
      <c r="J282" s="10"/>
      <c r="K282" s="10"/>
      <c r="L282" s="10"/>
    </row>
    <row r="283" spans="3:12" ht="15">
      <c r="C283" s="4"/>
      <c r="D283" s="4"/>
      <c r="E283" s="8"/>
      <c r="F283" s="4"/>
      <c r="G283" s="4"/>
      <c r="H283" s="4"/>
      <c r="I283" s="7"/>
      <c r="J283" s="10"/>
      <c r="K283" s="10"/>
      <c r="L283" s="10"/>
    </row>
    <row r="284" spans="3:12" ht="15">
      <c r="C284" s="4"/>
      <c r="D284" s="4"/>
      <c r="E284" s="8"/>
      <c r="F284" s="4"/>
      <c r="G284" s="4"/>
      <c r="H284" s="4"/>
      <c r="I284" s="7"/>
      <c r="J284" s="10"/>
      <c r="K284" s="10"/>
      <c r="L284" s="10"/>
    </row>
    <row r="285" spans="3:12" ht="15">
      <c r="C285" s="4"/>
      <c r="D285" s="4"/>
      <c r="E285" s="8"/>
      <c r="F285" s="4"/>
      <c r="G285" s="4"/>
      <c r="H285" s="4"/>
      <c r="I285" s="7"/>
      <c r="J285" s="10"/>
      <c r="K285" s="10"/>
      <c r="L285" s="10"/>
    </row>
    <row r="286" spans="3:12" ht="15">
      <c r="C286" s="4"/>
      <c r="D286" s="4"/>
      <c r="E286" s="8"/>
      <c r="F286" s="4"/>
      <c r="G286" s="4"/>
      <c r="H286" s="4"/>
      <c r="I286" s="7"/>
      <c r="J286" s="10"/>
      <c r="K286" s="10"/>
      <c r="L286" s="10"/>
    </row>
    <row r="287" spans="3:12" ht="15">
      <c r="C287" s="4"/>
      <c r="D287" s="4"/>
      <c r="E287" s="8"/>
      <c r="F287" s="4"/>
      <c r="G287" s="4"/>
      <c r="H287" s="4"/>
      <c r="I287" s="7"/>
      <c r="J287" s="10"/>
      <c r="K287" s="10"/>
      <c r="L287" s="10"/>
    </row>
    <row r="288" spans="3:12" ht="15">
      <c r="C288" s="4"/>
      <c r="D288" s="4"/>
      <c r="E288" s="8"/>
      <c r="F288" s="4"/>
      <c r="G288" s="4"/>
      <c r="H288" s="4"/>
      <c r="I288" s="7"/>
      <c r="J288" s="10"/>
      <c r="K288" s="10"/>
      <c r="L288" s="10"/>
    </row>
    <row r="289" spans="3:12" ht="15">
      <c r="C289" s="4"/>
      <c r="D289" s="4"/>
      <c r="E289" s="8"/>
      <c r="F289" s="4"/>
      <c r="G289" s="4"/>
      <c r="H289" s="4"/>
      <c r="I289" s="7"/>
      <c r="J289" s="10"/>
      <c r="K289" s="10"/>
      <c r="L289" s="10"/>
    </row>
    <row r="290" spans="3:12" ht="15">
      <c r="C290" s="4"/>
      <c r="D290" s="4"/>
      <c r="E290" s="8"/>
      <c r="F290" s="4"/>
      <c r="G290" s="4"/>
      <c r="H290" s="4"/>
      <c r="I290" s="7"/>
      <c r="J290" s="10"/>
      <c r="K290" s="10"/>
      <c r="L290" s="10"/>
    </row>
    <row r="291" spans="3:12" ht="15">
      <c r="C291" s="4"/>
      <c r="D291" s="4"/>
      <c r="E291" s="8"/>
      <c r="F291" s="4"/>
      <c r="G291" s="4"/>
      <c r="H291" s="4"/>
      <c r="I291" s="7"/>
      <c r="J291" s="10"/>
      <c r="K291" s="10"/>
      <c r="L291" s="10"/>
    </row>
    <row r="292" spans="3:12" ht="15">
      <c r="C292" s="4"/>
      <c r="D292" s="4"/>
      <c r="E292" s="8"/>
      <c r="F292" s="4"/>
      <c r="G292" s="4"/>
      <c r="H292" s="4"/>
      <c r="I292" s="7"/>
      <c r="J292" s="10"/>
      <c r="K292" s="10"/>
      <c r="L292" s="10"/>
    </row>
    <row r="293" spans="3:12" ht="15">
      <c r="C293" s="4"/>
      <c r="D293" s="4"/>
      <c r="E293" s="8"/>
      <c r="F293" s="4"/>
      <c r="G293" s="4"/>
      <c r="H293" s="4"/>
      <c r="I293" s="7"/>
      <c r="J293" s="10"/>
      <c r="K293" s="10"/>
      <c r="L293" s="10"/>
    </row>
    <row r="294" spans="3:12" ht="15">
      <c r="C294" s="4"/>
      <c r="D294" s="4"/>
      <c r="E294" s="8"/>
      <c r="F294" s="4"/>
      <c r="G294" s="4"/>
      <c r="H294" s="4"/>
      <c r="I294" s="7"/>
      <c r="J294" s="10"/>
      <c r="K294" s="10"/>
      <c r="L294" s="10"/>
    </row>
    <row r="295" spans="3:12" ht="15">
      <c r="C295" s="4"/>
      <c r="D295" s="4"/>
      <c r="E295" s="8"/>
      <c r="F295" s="4"/>
      <c r="G295" s="4"/>
      <c r="H295" s="4"/>
      <c r="I295" s="7"/>
      <c r="J295" s="10"/>
      <c r="K295" s="10"/>
      <c r="L295" s="10"/>
    </row>
    <row r="296" spans="3:12" ht="15">
      <c r="C296" s="4"/>
      <c r="D296" s="4"/>
      <c r="E296" s="8"/>
      <c r="F296" s="4"/>
      <c r="G296" s="4"/>
      <c r="H296" s="4"/>
      <c r="I296" s="7"/>
      <c r="J296" s="10"/>
      <c r="K296" s="10"/>
      <c r="L296" s="10"/>
    </row>
    <row r="297" spans="3:12" ht="15">
      <c r="C297" s="4"/>
      <c r="D297" s="4"/>
      <c r="E297" s="8"/>
      <c r="F297" s="4"/>
      <c r="G297" s="4"/>
      <c r="H297" s="4"/>
      <c r="I297" s="7"/>
      <c r="J297" s="10"/>
      <c r="K297" s="10"/>
      <c r="L297" s="10"/>
    </row>
    <row r="298" spans="3:12" ht="15">
      <c r="C298" s="4"/>
      <c r="D298" s="4"/>
      <c r="E298" s="8"/>
      <c r="F298" s="4"/>
      <c r="G298" s="4"/>
      <c r="H298" s="4"/>
      <c r="I298" s="7"/>
      <c r="J298" s="10"/>
      <c r="K298" s="10"/>
      <c r="L298" s="10"/>
    </row>
    <row r="299" spans="3:12" ht="15">
      <c r="C299" s="4"/>
      <c r="D299" s="4"/>
      <c r="E299" s="8"/>
      <c r="F299" s="4"/>
      <c r="G299" s="4"/>
      <c r="H299" s="4"/>
      <c r="I299" s="7"/>
      <c r="J299" s="10"/>
      <c r="K299" s="10"/>
      <c r="L299" s="10"/>
    </row>
    <row r="300" spans="3:12" ht="15">
      <c r="C300" s="4"/>
      <c r="D300" s="4"/>
      <c r="E300" s="8"/>
      <c r="F300" s="4"/>
      <c r="G300" s="4"/>
      <c r="H300" s="4"/>
      <c r="I300" s="7"/>
      <c r="J300" s="10"/>
      <c r="K300" s="10"/>
      <c r="L300" s="10"/>
    </row>
    <row r="301" spans="3:12" ht="15">
      <c r="C301" s="4"/>
      <c r="D301" s="4"/>
      <c r="E301" s="8"/>
      <c r="F301" s="4"/>
      <c r="G301" s="4"/>
      <c r="H301" s="4"/>
      <c r="I301" s="7"/>
      <c r="J301" s="10"/>
      <c r="K301" s="10"/>
      <c r="L301" s="10"/>
    </row>
    <row r="302" spans="3:12" ht="15">
      <c r="C302" s="4"/>
      <c r="D302" s="4"/>
      <c r="E302" s="8"/>
      <c r="F302" s="4"/>
      <c r="G302" s="4"/>
      <c r="H302" s="4"/>
      <c r="I302" s="7"/>
      <c r="J302" s="10"/>
      <c r="K302" s="10"/>
      <c r="L302" s="10"/>
    </row>
    <row r="303" spans="3:12" ht="15">
      <c r="C303" s="4"/>
      <c r="D303" s="4"/>
      <c r="E303" s="8"/>
      <c r="F303" s="4"/>
      <c r="G303" s="4"/>
      <c r="H303" s="4"/>
      <c r="I303" s="7"/>
      <c r="J303" s="10"/>
      <c r="K303" s="10"/>
      <c r="L303" s="10"/>
    </row>
    <row r="304" spans="3:12" ht="15">
      <c r="C304" s="4"/>
      <c r="D304" s="4"/>
      <c r="E304" s="8"/>
      <c r="F304" s="4"/>
      <c r="G304" s="4"/>
      <c r="H304" s="4"/>
      <c r="I304" s="7"/>
      <c r="J304" s="10"/>
      <c r="K304" s="10"/>
      <c r="L304" s="10"/>
    </row>
    <row r="305" spans="3:12" ht="15">
      <c r="C305" s="4"/>
      <c r="D305" s="4"/>
      <c r="E305" s="8"/>
      <c r="F305" s="4"/>
      <c r="G305" s="4"/>
      <c r="H305" s="4"/>
      <c r="I305" s="7"/>
      <c r="J305" s="10"/>
      <c r="K305" s="10"/>
      <c r="L305" s="10"/>
    </row>
    <row r="306" spans="3:12" ht="15">
      <c r="C306" s="4"/>
      <c r="D306" s="4"/>
      <c r="E306" s="8"/>
      <c r="F306" s="4"/>
      <c r="G306" s="4"/>
      <c r="H306" s="4"/>
      <c r="I306" s="7"/>
      <c r="J306" s="10"/>
      <c r="K306" s="10"/>
      <c r="L306" s="10"/>
    </row>
    <row r="307" spans="3:12" ht="15">
      <c r="C307" s="4"/>
      <c r="D307" s="4"/>
      <c r="E307" s="8"/>
      <c r="F307" s="4"/>
      <c r="G307" s="4"/>
      <c r="H307" s="4"/>
      <c r="I307" s="7"/>
      <c r="J307" s="10"/>
      <c r="K307" s="10"/>
      <c r="L307" s="10"/>
    </row>
    <row r="308" spans="3:12" ht="15">
      <c r="C308" s="4"/>
      <c r="D308" s="4"/>
      <c r="E308" s="8"/>
      <c r="F308" s="4"/>
      <c r="G308" s="4"/>
      <c r="H308" s="4"/>
      <c r="I308" s="7"/>
      <c r="J308" s="10"/>
      <c r="K308" s="10"/>
      <c r="L308" s="10"/>
    </row>
    <row r="309" spans="3:12" ht="15">
      <c r="C309" s="4"/>
      <c r="D309" s="4"/>
      <c r="E309" s="8"/>
      <c r="F309" s="4"/>
      <c r="G309" s="4"/>
      <c r="H309" s="4"/>
      <c r="I309" s="7"/>
      <c r="J309" s="10"/>
      <c r="K309" s="10"/>
      <c r="L309" s="10"/>
    </row>
    <row r="310" spans="3:12" ht="15">
      <c r="C310" s="4"/>
      <c r="D310" s="4"/>
      <c r="E310" s="8"/>
      <c r="F310" s="4"/>
      <c r="G310" s="4"/>
      <c r="H310" s="4"/>
      <c r="I310" s="7"/>
      <c r="J310" s="10"/>
      <c r="K310" s="10"/>
      <c r="L310" s="10"/>
    </row>
    <row r="311" spans="3:12" ht="15">
      <c r="C311" s="4"/>
      <c r="D311" s="4"/>
      <c r="E311" s="8"/>
      <c r="F311" s="4"/>
      <c r="G311" s="4"/>
      <c r="H311" s="4"/>
      <c r="I311" s="7"/>
      <c r="J311" s="10"/>
      <c r="K311" s="10"/>
      <c r="L311" s="10"/>
    </row>
    <row r="312" spans="3:12" ht="15">
      <c r="C312" s="4"/>
      <c r="D312" s="4"/>
      <c r="E312" s="8"/>
      <c r="F312" s="4"/>
      <c r="G312" s="4"/>
      <c r="H312" s="4"/>
      <c r="I312" s="7"/>
      <c r="J312" s="10"/>
      <c r="K312" s="10"/>
      <c r="L312" s="10"/>
    </row>
    <row r="313" spans="3:12" ht="15">
      <c r="C313" s="4"/>
      <c r="D313" s="4"/>
      <c r="E313" s="8"/>
      <c r="F313" s="4"/>
      <c r="G313" s="4"/>
      <c r="H313" s="4"/>
      <c r="I313" s="7"/>
      <c r="J313" s="10"/>
      <c r="K313" s="10"/>
      <c r="L313" s="10"/>
    </row>
    <row r="314" spans="3:12" ht="15">
      <c r="C314" s="4"/>
      <c r="D314" s="4"/>
      <c r="E314" s="8"/>
      <c r="F314" s="4"/>
      <c r="G314" s="4"/>
      <c r="H314" s="4"/>
      <c r="I314" s="7"/>
      <c r="J314" s="10"/>
      <c r="K314" s="10"/>
      <c r="L314" s="10"/>
    </row>
    <row r="315" spans="3:12" ht="15">
      <c r="C315" s="4"/>
      <c r="D315" s="4"/>
      <c r="E315" s="8"/>
      <c r="F315" s="4"/>
      <c r="G315" s="4"/>
      <c r="H315" s="4"/>
      <c r="I315" s="7"/>
      <c r="J315" s="10"/>
      <c r="K315" s="10"/>
      <c r="L315" s="10"/>
    </row>
    <row r="316" spans="3:12" ht="15">
      <c r="C316" s="4"/>
      <c r="D316" s="4"/>
      <c r="E316" s="8"/>
      <c r="F316" s="4"/>
      <c r="G316" s="4"/>
      <c r="H316" s="4"/>
      <c r="I316" s="7"/>
      <c r="J316" s="10"/>
      <c r="K316" s="10"/>
      <c r="L316" s="10"/>
    </row>
    <row r="317" spans="3:12" ht="15">
      <c r="C317" s="4"/>
      <c r="D317" s="4"/>
      <c r="E317" s="8"/>
      <c r="F317" s="4"/>
      <c r="G317" s="4"/>
      <c r="H317" s="4"/>
      <c r="I317" s="7"/>
      <c r="J317" s="10"/>
      <c r="K317" s="10"/>
      <c r="L317" s="10"/>
    </row>
    <row r="318" spans="3:12" ht="15">
      <c r="C318" s="4"/>
      <c r="D318" s="4"/>
      <c r="E318" s="8"/>
      <c r="F318" s="4"/>
      <c r="G318" s="4"/>
      <c r="H318" s="4"/>
      <c r="I318" s="7"/>
      <c r="J318" s="10"/>
      <c r="K318" s="10"/>
      <c r="L318" s="10"/>
    </row>
    <row r="319" spans="3:12" ht="15">
      <c r="C319" s="4"/>
      <c r="D319" s="4"/>
      <c r="E319" s="8"/>
      <c r="F319" s="4"/>
      <c r="G319" s="4"/>
      <c r="H319" s="4"/>
      <c r="I319" s="7"/>
      <c r="J319" s="10"/>
      <c r="K319" s="10"/>
      <c r="L319" s="10"/>
    </row>
    <row r="320" spans="3:12" ht="15">
      <c r="C320" s="4"/>
      <c r="D320" s="4"/>
      <c r="E320" s="8"/>
      <c r="F320" s="4"/>
      <c r="G320" s="4"/>
      <c r="H320" s="4"/>
      <c r="I320" s="7"/>
      <c r="J320" s="10"/>
      <c r="K320" s="10"/>
      <c r="L320" s="10"/>
    </row>
    <row r="321" spans="3:12" ht="15">
      <c r="C321" s="4"/>
      <c r="D321" s="4"/>
      <c r="E321" s="8"/>
      <c r="F321" s="4"/>
      <c r="G321" s="4"/>
      <c r="H321" s="4"/>
      <c r="I321" s="7"/>
      <c r="J321" s="10"/>
      <c r="K321" s="10"/>
      <c r="L321" s="10"/>
    </row>
    <row r="322" spans="3:12" ht="15">
      <c r="C322" s="4"/>
      <c r="D322" s="4"/>
      <c r="E322" s="8"/>
      <c r="F322" s="4"/>
      <c r="G322" s="4"/>
      <c r="H322" s="4"/>
      <c r="I322" s="7"/>
      <c r="J322" s="10"/>
      <c r="K322" s="10"/>
      <c r="L322" s="10"/>
    </row>
    <row r="323" spans="3:12" ht="15">
      <c r="C323" s="4"/>
      <c r="D323" s="4"/>
      <c r="E323" s="8"/>
      <c r="F323" s="4"/>
      <c r="G323" s="4"/>
      <c r="H323" s="4"/>
      <c r="I323" s="7"/>
      <c r="J323" s="10"/>
      <c r="K323" s="10"/>
      <c r="L323" s="10"/>
    </row>
    <row r="324" spans="3:12" ht="15">
      <c r="C324" s="4"/>
      <c r="D324" s="4"/>
      <c r="E324" s="8"/>
      <c r="F324" s="4"/>
      <c r="G324" s="4"/>
      <c r="H324" s="4"/>
      <c r="I324" s="7"/>
      <c r="J324" s="10"/>
      <c r="K324" s="10"/>
      <c r="L324" s="10"/>
    </row>
    <row r="325" spans="3:12" ht="15">
      <c r="C325" s="4"/>
      <c r="D325" s="4"/>
      <c r="E325" s="8"/>
      <c r="F325" s="4"/>
      <c r="G325" s="4"/>
      <c r="H325" s="4"/>
      <c r="I325" s="7"/>
      <c r="J325" s="10"/>
      <c r="K325" s="10"/>
      <c r="L325" s="10"/>
    </row>
    <row r="326" spans="3:12" ht="15">
      <c r="C326" s="4"/>
      <c r="D326" s="4"/>
      <c r="E326" s="8"/>
      <c r="F326" s="4"/>
      <c r="G326" s="4"/>
      <c r="H326" s="4"/>
      <c r="I326" s="7"/>
      <c r="J326" s="10"/>
      <c r="K326" s="10"/>
      <c r="L326" s="10"/>
    </row>
    <row r="327" spans="3:12" ht="15">
      <c r="C327" s="4"/>
      <c r="D327" s="4"/>
      <c r="E327" s="8"/>
      <c r="F327" s="4"/>
      <c r="G327" s="4"/>
      <c r="H327" s="4"/>
      <c r="I327" s="7"/>
      <c r="J327" s="10"/>
      <c r="K327" s="10"/>
      <c r="L327" s="10"/>
    </row>
    <row r="328" spans="3:12" ht="15">
      <c r="C328" s="4"/>
      <c r="D328" s="4"/>
      <c r="E328" s="8"/>
      <c r="F328" s="4"/>
      <c r="G328" s="4"/>
      <c r="H328" s="4"/>
      <c r="I328" s="7"/>
      <c r="J328" s="10"/>
      <c r="K328" s="10"/>
      <c r="L328" s="10"/>
    </row>
    <row r="329" spans="3:12" ht="15">
      <c r="C329" s="4"/>
      <c r="D329" s="4"/>
      <c r="E329" s="8"/>
      <c r="F329" s="4"/>
      <c r="G329" s="4"/>
      <c r="H329" s="4"/>
      <c r="I329" s="7"/>
      <c r="J329" s="10"/>
      <c r="K329" s="10"/>
      <c r="L329" s="10"/>
    </row>
    <row r="330" spans="3:12" ht="15">
      <c r="C330" s="4"/>
      <c r="D330" s="4"/>
      <c r="E330" s="8"/>
      <c r="F330" s="4"/>
      <c r="G330" s="4"/>
      <c r="H330" s="4"/>
      <c r="I330" s="7"/>
      <c r="J330" s="10"/>
      <c r="K330" s="10"/>
      <c r="L330" s="10"/>
    </row>
    <row r="331" spans="3:12" ht="15">
      <c r="C331" s="4"/>
      <c r="D331" s="4"/>
      <c r="E331" s="8"/>
      <c r="F331" s="4"/>
      <c r="G331" s="4"/>
      <c r="H331" s="4"/>
      <c r="I331" s="7"/>
      <c r="J331" s="10"/>
      <c r="K331" s="10"/>
      <c r="L331" s="10"/>
    </row>
    <row r="332" spans="3:12" ht="15">
      <c r="C332" s="4"/>
      <c r="D332" s="4"/>
      <c r="E332" s="8"/>
      <c r="F332" s="4"/>
      <c r="G332" s="4"/>
      <c r="H332" s="4"/>
      <c r="I332" s="7"/>
      <c r="J332" s="10"/>
      <c r="K332" s="10"/>
      <c r="L332" s="10"/>
    </row>
    <row r="333" spans="3:12" ht="15">
      <c r="C333" s="4"/>
      <c r="D333" s="4"/>
      <c r="E333" s="8"/>
      <c r="F333" s="4"/>
      <c r="G333" s="4"/>
      <c r="H333" s="4"/>
      <c r="I333" s="7"/>
      <c r="J333" s="10"/>
      <c r="K333" s="10"/>
      <c r="L333" s="10"/>
    </row>
    <row r="334" spans="3:12" ht="15">
      <c r="C334" s="4"/>
      <c r="D334" s="4"/>
      <c r="E334" s="8"/>
      <c r="F334" s="4"/>
      <c r="G334" s="4"/>
      <c r="H334" s="4"/>
      <c r="I334" s="7"/>
      <c r="J334" s="10"/>
      <c r="K334" s="10"/>
      <c r="L334" s="10"/>
    </row>
    <row r="335" spans="3:12" ht="15">
      <c r="C335" s="4"/>
      <c r="D335" s="4"/>
      <c r="E335" s="8"/>
      <c r="F335" s="4"/>
      <c r="G335" s="4"/>
      <c r="H335" s="4"/>
      <c r="I335" s="7"/>
      <c r="J335" s="10"/>
      <c r="K335" s="10"/>
      <c r="L335" s="10"/>
    </row>
    <row r="336" spans="3:12" ht="15">
      <c r="C336" s="4"/>
      <c r="D336" s="4"/>
      <c r="E336" s="8"/>
      <c r="F336" s="4"/>
      <c r="G336" s="4"/>
      <c r="H336" s="4"/>
      <c r="I336" s="7"/>
      <c r="J336" s="10"/>
      <c r="K336" s="10"/>
      <c r="L336" s="10"/>
    </row>
    <row r="337" spans="3:12" ht="15">
      <c r="C337" s="4"/>
      <c r="D337" s="4"/>
      <c r="E337" s="8"/>
      <c r="F337" s="4"/>
      <c r="G337" s="4"/>
      <c r="H337" s="4"/>
      <c r="I337" s="7"/>
      <c r="J337" s="10"/>
      <c r="K337" s="10"/>
      <c r="L337" s="10"/>
    </row>
    <row r="338" spans="3:12" ht="15">
      <c r="C338" s="4"/>
      <c r="D338" s="4"/>
      <c r="E338" s="8"/>
      <c r="F338" s="4"/>
      <c r="G338" s="4"/>
      <c r="H338" s="4"/>
      <c r="I338" s="7"/>
      <c r="J338" s="10"/>
      <c r="K338" s="10"/>
      <c r="L338" s="10"/>
    </row>
    <row r="339" spans="3:12" ht="15">
      <c r="C339" s="4"/>
      <c r="D339" s="4"/>
      <c r="E339" s="8"/>
      <c r="F339" s="4"/>
      <c r="G339" s="4"/>
      <c r="H339" s="4"/>
      <c r="I339" s="7"/>
      <c r="J339" s="10"/>
      <c r="K339" s="10"/>
      <c r="L339" s="10"/>
    </row>
    <row r="340" spans="3:12" ht="15">
      <c r="C340" s="4"/>
      <c r="D340" s="4"/>
      <c r="E340" s="8"/>
      <c r="F340" s="4"/>
      <c r="G340" s="4"/>
      <c r="H340" s="4"/>
      <c r="I340" s="7"/>
      <c r="J340" s="10"/>
      <c r="K340" s="10"/>
      <c r="L340" s="10"/>
    </row>
    <row r="341" spans="3:12" ht="15">
      <c r="C341" s="4"/>
      <c r="D341" s="4"/>
      <c r="E341" s="8"/>
      <c r="F341" s="4"/>
      <c r="G341" s="4"/>
      <c r="H341" s="4"/>
      <c r="I341" s="7"/>
      <c r="J341" s="10"/>
      <c r="K341" s="10"/>
      <c r="L341" s="10"/>
    </row>
    <row r="342" spans="3:12" ht="15">
      <c r="C342" s="4"/>
      <c r="D342" s="4"/>
      <c r="E342" s="8"/>
      <c r="F342" s="4"/>
      <c r="G342" s="4"/>
      <c r="H342" s="4"/>
      <c r="I342" s="7"/>
      <c r="J342" s="10"/>
      <c r="K342" s="10"/>
      <c r="L342" s="10"/>
    </row>
    <row r="343" spans="3:12" ht="15">
      <c r="C343" s="4"/>
      <c r="D343" s="4"/>
      <c r="E343" s="8"/>
      <c r="F343" s="4"/>
      <c r="G343" s="4"/>
      <c r="H343" s="4"/>
      <c r="I343" s="7"/>
      <c r="J343" s="10"/>
      <c r="K343" s="10"/>
      <c r="L343" s="10"/>
    </row>
    <row r="344" spans="3:12" ht="15">
      <c r="C344" s="4"/>
      <c r="D344" s="4"/>
      <c r="E344" s="8"/>
      <c r="F344" s="4"/>
      <c r="G344" s="4"/>
      <c r="H344" s="4"/>
      <c r="I344" s="7"/>
      <c r="J344" s="10"/>
      <c r="K344" s="10"/>
      <c r="L344" s="10"/>
    </row>
    <row r="345" spans="3:12" ht="15">
      <c r="C345" s="4"/>
      <c r="D345" s="4"/>
      <c r="E345" s="8"/>
      <c r="F345" s="4"/>
      <c r="G345" s="4"/>
      <c r="H345" s="4"/>
      <c r="I345" s="7"/>
      <c r="J345" s="10"/>
      <c r="K345" s="10"/>
      <c r="L345" s="10"/>
    </row>
    <row r="346" spans="3:12" ht="15">
      <c r="C346" s="4"/>
      <c r="D346" s="4"/>
      <c r="E346" s="8"/>
      <c r="F346" s="4"/>
      <c r="G346" s="4"/>
      <c r="H346" s="4"/>
      <c r="I346" s="7"/>
      <c r="J346" s="10"/>
      <c r="K346" s="10"/>
      <c r="L346" s="10"/>
    </row>
    <row r="347" spans="3:12" ht="15">
      <c r="C347" s="4"/>
      <c r="D347" s="4"/>
      <c r="E347" s="8"/>
      <c r="F347" s="4"/>
      <c r="G347" s="4"/>
      <c r="H347" s="4"/>
      <c r="I347" s="7"/>
      <c r="J347" s="10"/>
      <c r="K347" s="10"/>
      <c r="L347" s="10"/>
    </row>
    <row r="348" spans="3:12" ht="15">
      <c r="C348" s="4"/>
      <c r="D348" s="4"/>
      <c r="E348" s="8"/>
      <c r="F348" s="4"/>
      <c r="G348" s="4"/>
      <c r="H348" s="4"/>
      <c r="I348" s="7"/>
      <c r="J348" s="10"/>
      <c r="K348" s="10"/>
      <c r="L348" s="10"/>
    </row>
    <row r="349" spans="3:12" ht="15">
      <c r="C349" s="4"/>
      <c r="D349" s="4"/>
      <c r="E349" s="8"/>
      <c r="F349" s="4"/>
      <c r="G349" s="4"/>
      <c r="H349" s="4"/>
      <c r="I349" s="7"/>
      <c r="J349" s="10"/>
      <c r="K349" s="10"/>
      <c r="L349" s="10"/>
    </row>
    <row r="350" spans="3:12" ht="15">
      <c r="C350" s="4"/>
      <c r="D350" s="4"/>
      <c r="E350" s="8"/>
      <c r="F350" s="4"/>
      <c r="G350" s="4"/>
      <c r="H350" s="4"/>
      <c r="I350" s="7"/>
      <c r="J350" s="10"/>
      <c r="K350" s="10"/>
      <c r="L350" s="10"/>
    </row>
    <row r="351" spans="3:12" ht="15">
      <c r="C351" s="4"/>
      <c r="D351" s="4"/>
      <c r="E351" s="8"/>
      <c r="F351" s="4"/>
      <c r="G351" s="4"/>
      <c r="H351" s="4"/>
      <c r="I351" s="7"/>
      <c r="J351" s="10"/>
      <c r="K351" s="10"/>
      <c r="L351" s="10"/>
    </row>
    <row r="352" spans="3:12" ht="15">
      <c r="C352" s="4"/>
      <c r="D352" s="4"/>
      <c r="E352" s="8"/>
      <c r="F352" s="4"/>
      <c r="G352" s="4"/>
      <c r="H352" s="4"/>
      <c r="I352" s="7"/>
      <c r="J352" s="10"/>
      <c r="K352" s="10"/>
      <c r="L352" s="10"/>
    </row>
    <row r="353" spans="3:12" ht="15">
      <c r="C353" s="4"/>
      <c r="D353" s="4"/>
      <c r="E353" s="8"/>
      <c r="F353" s="4"/>
      <c r="G353" s="4"/>
      <c r="H353" s="4"/>
      <c r="I353" s="7"/>
      <c r="J353" s="10"/>
      <c r="K353" s="10"/>
      <c r="L353" s="10"/>
    </row>
    <row r="354" spans="3:12" ht="15">
      <c r="C354" s="4"/>
      <c r="D354" s="4"/>
      <c r="E354" s="8"/>
      <c r="F354" s="4"/>
      <c r="G354" s="4"/>
      <c r="H354" s="4"/>
      <c r="I354" s="7"/>
      <c r="J354" s="10"/>
      <c r="K354" s="10"/>
      <c r="L354" s="10"/>
    </row>
    <row r="355" spans="3:12" ht="15">
      <c r="C355" s="4"/>
      <c r="D355" s="4"/>
      <c r="E355" s="8"/>
      <c r="F355" s="4"/>
      <c r="G355" s="4"/>
      <c r="H355" s="4"/>
      <c r="I355" s="7"/>
      <c r="J355" s="10"/>
      <c r="K355" s="10"/>
      <c r="L355" s="10"/>
    </row>
    <row r="356" spans="3:12" ht="15">
      <c r="C356" s="4"/>
      <c r="D356" s="4"/>
      <c r="E356" s="8"/>
      <c r="F356" s="4"/>
      <c r="G356" s="4"/>
      <c r="H356" s="4"/>
      <c r="I356" s="7"/>
      <c r="J356" s="10"/>
      <c r="K356" s="10"/>
      <c r="L356" s="10"/>
    </row>
    <row r="357" spans="3:12" ht="15">
      <c r="C357" s="4"/>
      <c r="D357" s="4"/>
      <c r="E357" s="8"/>
      <c r="F357" s="4"/>
      <c r="G357" s="4"/>
      <c r="H357" s="4"/>
      <c r="I357" s="7"/>
      <c r="J357" s="10"/>
      <c r="K357" s="10"/>
      <c r="L357" s="10"/>
    </row>
    <row r="358" spans="3:12" ht="15">
      <c r="C358" s="4"/>
      <c r="D358" s="4"/>
      <c r="E358" s="8"/>
      <c r="F358" s="4"/>
      <c r="G358" s="4"/>
      <c r="H358" s="4"/>
      <c r="I358" s="7"/>
      <c r="J358" s="10"/>
      <c r="K358" s="10"/>
      <c r="L358" s="10"/>
    </row>
    <row r="359" spans="3:12" ht="15">
      <c r="C359" s="4"/>
      <c r="D359" s="4"/>
      <c r="E359" s="8"/>
      <c r="F359" s="4"/>
      <c r="G359" s="4"/>
      <c r="H359" s="4"/>
      <c r="I359" s="7"/>
      <c r="J359" s="10"/>
      <c r="K359" s="10"/>
      <c r="L359" s="10"/>
    </row>
    <row r="360" spans="3:12" ht="15">
      <c r="C360" s="4"/>
      <c r="D360" s="4"/>
      <c r="E360" s="8"/>
      <c r="F360" s="4"/>
      <c r="G360" s="4"/>
      <c r="H360" s="4"/>
      <c r="I360" s="7"/>
      <c r="J360" s="10"/>
      <c r="K360" s="10"/>
      <c r="L360" s="10"/>
    </row>
    <row r="361" spans="3:12" ht="15">
      <c r="C361" s="4"/>
      <c r="D361" s="4"/>
      <c r="E361" s="8"/>
      <c r="F361" s="4"/>
      <c r="G361" s="4"/>
      <c r="H361" s="4"/>
      <c r="I361" s="7"/>
      <c r="J361" s="10"/>
      <c r="K361" s="10"/>
      <c r="L361" s="10"/>
    </row>
    <row r="362" spans="3:12" ht="15">
      <c r="C362" s="4"/>
      <c r="D362" s="4"/>
      <c r="E362" s="8"/>
      <c r="F362" s="4"/>
      <c r="G362" s="4"/>
      <c r="H362" s="4"/>
      <c r="I362" s="7"/>
      <c r="J362" s="10"/>
      <c r="K362" s="10"/>
      <c r="L362" s="10"/>
    </row>
    <row r="363" spans="3:12" ht="15">
      <c r="C363" s="4"/>
      <c r="D363" s="4"/>
      <c r="E363" s="8"/>
      <c r="F363" s="4"/>
      <c r="G363" s="4"/>
      <c r="H363" s="4"/>
      <c r="I363" s="7"/>
      <c r="J363" s="10"/>
      <c r="K363" s="10"/>
      <c r="L363" s="10"/>
    </row>
    <row r="364" spans="3:12" ht="15">
      <c r="C364" s="4"/>
      <c r="D364" s="4"/>
      <c r="E364" s="8"/>
      <c r="F364" s="4"/>
      <c r="G364" s="4"/>
      <c r="H364" s="4"/>
      <c r="I364" s="7"/>
      <c r="J364" s="10"/>
      <c r="K364" s="10"/>
      <c r="L364" s="10"/>
    </row>
    <row r="365" spans="3:12" ht="15">
      <c r="C365" s="4"/>
      <c r="D365" s="4"/>
      <c r="E365" s="8"/>
      <c r="F365" s="4"/>
      <c r="G365" s="4"/>
      <c r="H365" s="4"/>
      <c r="I365" s="7"/>
      <c r="J365" s="10"/>
      <c r="K365" s="10"/>
      <c r="L365" s="10"/>
    </row>
    <row r="366" spans="3:12" ht="15">
      <c r="C366" s="4"/>
      <c r="D366" s="4"/>
      <c r="E366" s="8"/>
      <c r="F366" s="4"/>
      <c r="G366" s="4"/>
      <c r="H366" s="4"/>
      <c r="I366" s="7"/>
      <c r="J366" s="10"/>
      <c r="K366" s="10"/>
      <c r="L366" s="10"/>
    </row>
    <row r="367" spans="3:12" ht="15">
      <c r="C367" s="4"/>
      <c r="D367" s="4"/>
      <c r="E367" s="8"/>
      <c r="F367" s="4"/>
      <c r="G367" s="4"/>
      <c r="H367" s="4"/>
      <c r="I367" s="7"/>
      <c r="J367" s="10"/>
      <c r="K367" s="10"/>
      <c r="L367" s="10"/>
    </row>
    <row r="368" spans="3:12" ht="15">
      <c r="C368" s="4"/>
      <c r="D368" s="4"/>
      <c r="E368" s="8"/>
      <c r="F368" s="4"/>
      <c r="G368" s="4"/>
      <c r="H368" s="4"/>
      <c r="I368" s="7"/>
      <c r="J368" s="10"/>
      <c r="K368" s="10"/>
      <c r="L368" s="10"/>
    </row>
    <row r="369" spans="3:12" ht="15">
      <c r="C369" s="4"/>
      <c r="D369" s="4"/>
      <c r="E369" s="8"/>
      <c r="F369" s="4"/>
      <c r="G369" s="4"/>
      <c r="H369" s="4"/>
      <c r="I369" s="7"/>
      <c r="J369" s="10"/>
      <c r="K369" s="10"/>
      <c r="L369" s="10"/>
    </row>
    <row r="370" spans="3:12" ht="15">
      <c r="C370" s="4"/>
      <c r="D370" s="4"/>
      <c r="E370" s="8"/>
      <c r="F370" s="4"/>
      <c r="G370" s="4"/>
      <c r="H370" s="4"/>
      <c r="I370" s="7"/>
      <c r="J370" s="10"/>
      <c r="K370" s="10"/>
      <c r="L370" s="10"/>
    </row>
    <row r="371" spans="3:12" ht="15">
      <c r="C371" s="4"/>
      <c r="D371" s="4"/>
      <c r="E371" s="8"/>
      <c r="F371" s="4"/>
      <c r="G371" s="4"/>
      <c r="H371" s="4"/>
      <c r="I371" s="7"/>
      <c r="J371" s="10"/>
      <c r="K371" s="10"/>
      <c r="L371" s="10"/>
    </row>
    <row r="372" spans="3:12" ht="15">
      <c r="C372" s="4"/>
      <c r="D372" s="4"/>
      <c r="E372" s="8"/>
      <c r="F372" s="4"/>
      <c r="G372" s="4"/>
      <c r="H372" s="4"/>
      <c r="I372" s="7"/>
      <c r="J372" s="10"/>
      <c r="K372" s="10"/>
      <c r="L372" s="10"/>
    </row>
    <row r="373" spans="3:12" ht="15">
      <c r="C373" s="4"/>
      <c r="D373" s="4"/>
      <c r="E373" s="8"/>
      <c r="F373" s="4"/>
      <c r="G373" s="4"/>
      <c r="H373" s="4"/>
      <c r="I373" s="7"/>
      <c r="J373" s="10"/>
      <c r="K373" s="10"/>
      <c r="L373" s="10"/>
    </row>
    <row r="374" spans="3:12" ht="15">
      <c r="C374" s="4"/>
      <c r="D374" s="4"/>
      <c r="E374" s="8"/>
      <c r="F374" s="4"/>
      <c r="G374" s="4"/>
      <c r="H374" s="4"/>
      <c r="I374" s="7"/>
      <c r="J374" s="10"/>
      <c r="K374" s="10"/>
      <c r="L374" s="10"/>
    </row>
    <row r="375" spans="3:12" ht="15">
      <c r="C375" s="4"/>
      <c r="D375" s="4"/>
      <c r="E375" s="8"/>
      <c r="F375" s="4"/>
      <c r="G375" s="4"/>
      <c r="H375" s="4"/>
      <c r="I375" s="7"/>
      <c r="J375" s="10"/>
      <c r="K375" s="10"/>
      <c r="L375" s="10"/>
    </row>
    <row r="376" spans="3:12" ht="15">
      <c r="C376" s="4"/>
      <c r="D376" s="4"/>
      <c r="E376" s="8"/>
      <c r="F376" s="4"/>
      <c r="G376" s="4"/>
      <c r="H376" s="4"/>
      <c r="I376" s="7"/>
      <c r="J376" s="10"/>
      <c r="K376" s="10"/>
      <c r="L376" s="10"/>
    </row>
    <row r="377" spans="3:12" ht="15">
      <c r="C377" s="4"/>
      <c r="D377" s="4"/>
      <c r="E377" s="8"/>
      <c r="F377" s="4"/>
      <c r="G377" s="4"/>
      <c r="H377" s="4"/>
      <c r="I377" s="7"/>
      <c r="J377" s="10"/>
      <c r="K377" s="10"/>
      <c r="L377" s="10"/>
    </row>
    <row r="378" spans="3:12" ht="15">
      <c r="C378" s="4"/>
      <c r="D378" s="4"/>
      <c r="E378" s="8"/>
      <c r="F378" s="4"/>
      <c r="G378" s="4"/>
      <c r="H378" s="4"/>
      <c r="I378" s="7"/>
      <c r="J378" s="10"/>
      <c r="K378" s="10"/>
      <c r="L378" s="10"/>
    </row>
    <row r="379" spans="3:12" ht="15">
      <c r="C379" s="4"/>
      <c r="D379" s="4"/>
      <c r="E379" s="8"/>
      <c r="F379" s="4"/>
      <c r="G379" s="4"/>
      <c r="H379" s="4"/>
      <c r="I379" s="7"/>
      <c r="J379" s="10"/>
      <c r="K379" s="10"/>
      <c r="L379" s="10"/>
    </row>
    <row r="380" spans="3:12" ht="15">
      <c r="C380" s="4"/>
      <c r="D380" s="4"/>
      <c r="E380" s="8"/>
      <c r="F380" s="4"/>
      <c r="G380" s="4"/>
      <c r="H380" s="4"/>
      <c r="I380" s="7"/>
      <c r="J380" s="10"/>
      <c r="K380" s="10"/>
      <c r="L380" s="10"/>
    </row>
    <row r="381" spans="3:12" ht="15">
      <c r="C381" s="4"/>
      <c r="D381" s="4"/>
      <c r="E381" s="8"/>
      <c r="F381" s="4"/>
      <c r="G381" s="4"/>
      <c r="H381" s="4"/>
      <c r="I381" s="7"/>
      <c r="J381" s="10"/>
      <c r="K381" s="10"/>
      <c r="L381" s="10"/>
    </row>
    <row r="382" spans="3:12" ht="15">
      <c r="C382" s="4"/>
      <c r="D382" s="4"/>
      <c r="E382" s="8"/>
      <c r="F382" s="4"/>
      <c r="G382" s="4"/>
      <c r="H382" s="4"/>
      <c r="I382" s="7"/>
      <c r="J382" s="10"/>
      <c r="K382" s="10"/>
      <c r="L382" s="10"/>
    </row>
    <row r="383" spans="3:12" ht="15">
      <c r="C383" s="4"/>
      <c r="D383" s="4"/>
      <c r="E383" s="8"/>
      <c r="F383" s="4"/>
      <c r="G383" s="4"/>
      <c r="H383" s="4"/>
      <c r="I383" s="7"/>
      <c r="J383" s="10"/>
      <c r="K383" s="10"/>
      <c r="L383" s="10"/>
    </row>
    <row r="384" spans="3:12" ht="15">
      <c r="C384" s="4"/>
      <c r="D384" s="4"/>
      <c r="E384" s="8"/>
      <c r="F384" s="4"/>
      <c r="G384" s="4"/>
      <c r="H384" s="4"/>
      <c r="I384" s="7"/>
      <c r="J384" s="10"/>
      <c r="K384" s="10"/>
      <c r="L384" s="10"/>
    </row>
    <row r="385" spans="3:12" ht="15">
      <c r="C385" s="4"/>
      <c r="D385" s="4"/>
      <c r="E385" s="8"/>
      <c r="F385" s="4"/>
      <c r="G385" s="4"/>
      <c r="H385" s="4"/>
      <c r="I385" s="7"/>
      <c r="J385" s="10"/>
      <c r="K385" s="10"/>
      <c r="L385" s="10"/>
    </row>
    <row r="386" spans="3:12" ht="15">
      <c r="C386" s="4"/>
      <c r="D386" s="4"/>
      <c r="E386" s="8"/>
      <c r="F386" s="4"/>
      <c r="G386" s="4"/>
      <c r="H386" s="4"/>
      <c r="I386" s="7"/>
      <c r="J386" s="10"/>
      <c r="K386" s="10"/>
      <c r="L386" s="10"/>
    </row>
    <row r="387" spans="3:12" ht="15">
      <c r="C387" s="4"/>
      <c r="D387" s="4"/>
      <c r="E387" s="8"/>
      <c r="F387" s="4"/>
      <c r="G387" s="4"/>
      <c r="H387" s="4"/>
      <c r="I387" s="7"/>
      <c r="J387" s="10"/>
      <c r="K387" s="10"/>
      <c r="L387" s="10"/>
    </row>
    <row r="388" spans="3:12" ht="15">
      <c r="C388" s="4"/>
      <c r="D388" s="4"/>
      <c r="E388" s="8"/>
      <c r="F388" s="4"/>
      <c r="G388" s="4"/>
      <c r="H388" s="4"/>
      <c r="I388" s="7"/>
      <c r="J388" s="10"/>
      <c r="K388" s="10"/>
      <c r="L388" s="10"/>
    </row>
    <row r="389" spans="3:12" ht="15">
      <c r="C389" s="4"/>
      <c r="D389" s="4"/>
      <c r="E389" s="8"/>
      <c r="F389" s="4"/>
      <c r="G389" s="4"/>
      <c r="H389" s="4"/>
      <c r="I389" s="7"/>
      <c r="J389" s="10"/>
      <c r="K389" s="10"/>
      <c r="L389" s="10"/>
    </row>
    <row r="390" spans="3:12" ht="15">
      <c r="C390" s="4"/>
      <c r="D390" s="4"/>
      <c r="E390" s="8"/>
      <c r="F390" s="4"/>
      <c r="G390" s="4"/>
      <c r="H390" s="4"/>
      <c r="I390" s="7"/>
      <c r="J390" s="10"/>
      <c r="K390" s="10"/>
      <c r="L390" s="10"/>
    </row>
    <row r="391" spans="3:12" ht="15">
      <c r="C391" s="4"/>
      <c r="D391" s="4"/>
      <c r="E391" s="8"/>
      <c r="F391" s="4"/>
      <c r="G391" s="4"/>
      <c r="H391" s="4"/>
      <c r="I391" s="7"/>
      <c r="J391" s="10"/>
      <c r="K391" s="10"/>
      <c r="L391" s="10"/>
    </row>
    <row r="392" spans="3:12" ht="15">
      <c r="C392" s="4"/>
      <c r="D392" s="4"/>
      <c r="E392" s="8"/>
      <c r="F392" s="4"/>
      <c r="G392" s="4"/>
      <c r="H392" s="4"/>
      <c r="I392" s="7"/>
      <c r="J392" s="10"/>
      <c r="K392" s="10"/>
      <c r="L392" s="10"/>
    </row>
    <row r="393" spans="3:12" ht="15">
      <c r="C393" s="4"/>
      <c r="D393" s="4"/>
      <c r="E393" s="8"/>
      <c r="F393" s="4"/>
      <c r="G393" s="4"/>
      <c r="H393" s="4"/>
      <c r="I393" s="7"/>
      <c r="J393" s="10"/>
      <c r="K393" s="10"/>
      <c r="L393" s="10"/>
    </row>
    <row r="394" spans="3:12" ht="15">
      <c r="C394" s="4"/>
      <c r="D394" s="4"/>
      <c r="E394" s="8"/>
      <c r="F394" s="4"/>
      <c r="G394" s="4"/>
      <c r="H394" s="4"/>
      <c r="I394" s="7"/>
      <c r="J394" s="10"/>
      <c r="K394" s="10"/>
      <c r="L394" s="10"/>
    </row>
    <row r="395" spans="3:12" ht="15">
      <c r="C395" s="4"/>
      <c r="D395" s="4"/>
      <c r="E395" s="8"/>
      <c r="F395" s="4"/>
      <c r="G395" s="4"/>
      <c r="H395" s="4"/>
      <c r="I395" s="7"/>
      <c r="J395" s="10"/>
      <c r="K395" s="10"/>
      <c r="L395" s="10"/>
    </row>
    <row r="396" spans="3:12" ht="15">
      <c r="C396" s="4"/>
      <c r="D396" s="4"/>
      <c r="E396" s="8"/>
      <c r="F396" s="4"/>
      <c r="G396" s="4"/>
      <c r="H396" s="4"/>
      <c r="I396" s="7"/>
      <c r="J396" s="10"/>
      <c r="K396" s="10"/>
      <c r="L396" s="10"/>
    </row>
    <row r="397" spans="3:12" ht="15">
      <c r="C397" s="4"/>
      <c r="D397" s="4"/>
      <c r="E397" s="8"/>
      <c r="F397" s="4"/>
      <c r="G397" s="4"/>
      <c r="H397" s="4"/>
      <c r="I397" s="7"/>
      <c r="J397" s="10"/>
      <c r="K397" s="10"/>
      <c r="L397" s="10"/>
    </row>
    <row r="398" spans="3:12" ht="15">
      <c r="C398" s="4"/>
      <c r="D398" s="4"/>
      <c r="E398" s="8"/>
      <c r="F398" s="4"/>
      <c r="G398" s="4"/>
      <c r="H398" s="4"/>
      <c r="I398" s="7"/>
      <c r="J398" s="10"/>
      <c r="K398" s="10"/>
      <c r="L398" s="10"/>
    </row>
    <row r="399" spans="3:12" ht="15">
      <c r="C399" s="4"/>
      <c r="D399" s="4"/>
      <c r="E399" s="8"/>
      <c r="F399" s="4"/>
      <c r="G399" s="4"/>
      <c r="H399" s="4"/>
      <c r="I399" s="7"/>
      <c r="J399" s="10"/>
      <c r="K399" s="10"/>
      <c r="L399" s="10"/>
    </row>
    <row r="400" spans="3:12" ht="15">
      <c r="C400" s="4"/>
      <c r="D400" s="4"/>
      <c r="E400" s="8"/>
      <c r="F400" s="4"/>
      <c r="G400" s="4"/>
      <c r="H400" s="4"/>
      <c r="I400" s="7"/>
      <c r="J400" s="10"/>
      <c r="K400" s="10"/>
      <c r="L400" s="10"/>
    </row>
    <row r="401" spans="3:12" ht="15">
      <c r="C401" s="4"/>
      <c r="D401" s="4"/>
      <c r="E401" s="8"/>
      <c r="F401" s="4"/>
      <c r="G401" s="4"/>
      <c r="H401" s="4"/>
      <c r="I401" s="7"/>
      <c r="J401" s="10"/>
      <c r="K401" s="10"/>
      <c r="L401" s="10"/>
    </row>
    <row r="402" spans="3:12" ht="15">
      <c r="C402" s="4"/>
      <c r="D402" s="4"/>
      <c r="E402" s="8"/>
      <c r="F402" s="4"/>
      <c r="G402" s="4"/>
      <c r="H402" s="4"/>
      <c r="I402" s="7"/>
      <c r="J402" s="10"/>
      <c r="K402" s="10"/>
      <c r="L402" s="10"/>
    </row>
    <row r="403" spans="3:12" ht="15">
      <c r="C403" s="4"/>
      <c r="D403" s="4"/>
      <c r="E403" s="8"/>
      <c r="F403" s="4"/>
      <c r="G403" s="4"/>
      <c r="H403" s="4"/>
      <c r="I403" s="7"/>
      <c r="J403" s="10"/>
      <c r="K403" s="10"/>
      <c r="L403" s="10"/>
    </row>
    <row r="404" spans="3:12" ht="15">
      <c r="C404" s="4"/>
      <c r="D404" s="4"/>
      <c r="E404" s="8"/>
      <c r="F404" s="4"/>
      <c r="G404" s="4"/>
      <c r="H404" s="4"/>
      <c r="I404" s="7"/>
      <c r="J404" s="10"/>
      <c r="K404" s="10"/>
      <c r="L404" s="10"/>
    </row>
    <row r="405" spans="3:12" ht="15">
      <c r="C405" s="4"/>
      <c r="D405" s="4"/>
      <c r="E405" s="8"/>
      <c r="F405" s="4"/>
      <c r="G405" s="4"/>
      <c r="H405" s="4"/>
      <c r="I405" s="7"/>
      <c r="J405" s="10"/>
      <c r="K405" s="10"/>
      <c r="L405" s="10"/>
    </row>
    <row r="406" spans="3:12" ht="15">
      <c r="C406" s="4"/>
      <c r="D406" s="4"/>
      <c r="E406" s="8"/>
      <c r="F406" s="4"/>
      <c r="G406" s="4"/>
      <c r="H406" s="4"/>
      <c r="I406" s="7"/>
      <c r="J406" s="10"/>
      <c r="K406" s="10"/>
      <c r="L406" s="10"/>
    </row>
    <row r="407" spans="3:12" ht="15">
      <c r="C407" s="4"/>
      <c r="D407" s="4"/>
      <c r="E407" s="8"/>
      <c r="F407" s="4"/>
      <c r="G407" s="4"/>
      <c r="H407" s="4"/>
      <c r="I407" s="7"/>
      <c r="J407" s="10"/>
      <c r="K407" s="10"/>
      <c r="L407" s="10"/>
    </row>
    <row r="408" spans="3:12" ht="15">
      <c r="C408" s="4"/>
      <c r="D408" s="4"/>
      <c r="E408" s="8"/>
      <c r="F408" s="4"/>
      <c r="G408" s="4"/>
      <c r="H408" s="4"/>
      <c r="I408" s="7"/>
      <c r="J408" s="10"/>
      <c r="K408" s="10"/>
      <c r="L408" s="10"/>
    </row>
  </sheetData>
  <mergeCells count="1">
    <mergeCell ref="K17:L17"/>
  </mergeCells>
  <printOptions gridLines="1"/>
  <pageMargins left="0.5" right="0.5" top="0.25" bottom="0.25" header="0" footer="0"/>
  <pageSetup fitToHeight="3" horizontalDpi="300" verticalDpi="300" orientation="landscape" pageOrder="overThenDown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Kryka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and Guyla</dc:creator>
  <cp:keywords/>
  <dc:description/>
  <cp:lastModifiedBy>Kathleen Wyrwas</cp:lastModifiedBy>
  <cp:lastPrinted>2005-12-13T05:40:26Z</cp:lastPrinted>
  <dcterms:created xsi:type="dcterms:W3CDTF">2001-11-15T16:23:07Z</dcterms:created>
  <dcterms:modified xsi:type="dcterms:W3CDTF">2005-12-20T03:45:43Z</dcterms:modified>
  <cp:category/>
  <cp:version/>
  <cp:contentType/>
  <cp:contentStatus/>
</cp:coreProperties>
</file>